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firstSheet="1" activeTab="5"/>
  </bookViews>
  <sheets>
    <sheet name="significant variance 2017.18" sheetId="1" r:id="rId1"/>
    <sheet name="significant variances 2018.19" sheetId="2" r:id="rId2"/>
    <sheet name="significant variances 2019.20" sheetId="3" r:id="rId3"/>
    <sheet name="significant variances 20.21" sheetId="4" r:id="rId4"/>
    <sheet name="significant variances 21.22" sheetId="5" r:id="rId5"/>
    <sheet name="significant variances 22.23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<sst xmlns="http://schemas.openxmlformats.org/spreadsheetml/2006/main" count="178" uniqueCount="42">
  <si>
    <t>Staff costs</t>
  </si>
  <si>
    <t>% change</t>
  </si>
  <si>
    <t>box 2</t>
  </si>
  <si>
    <t>box 3</t>
  </si>
  <si>
    <t>box 4</t>
  </si>
  <si>
    <t>box 5</t>
  </si>
  <si>
    <t>box 6</t>
  </si>
  <si>
    <t>box 7</t>
  </si>
  <si>
    <t>box 9</t>
  </si>
  <si>
    <t>box 10</t>
  </si>
  <si>
    <t>nil</t>
  </si>
  <si>
    <t>box 1</t>
  </si>
  <si>
    <t>£ change</t>
  </si>
  <si>
    <t>Balance brought fwd</t>
  </si>
  <si>
    <t>Precept</t>
  </si>
  <si>
    <t>Other income</t>
  </si>
  <si>
    <t>Loan interest</t>
  </si>
  <si>
    <t>Other payments</t>
  </si>
  <si>
    <t>Balance carried fwd</t>
  </si>
  <si>
    <t>Fixed assets</t>
  </si>
  <si>
    <t>Total borrowings</t>
  </si>
  <si>
    <t>box 8</t>
  </si>
  <si>
    <t>Total cash and s/t investments</t>
  </si>
  <si>
    <t>AUDIT PAPERWORK - explanation of significant variances</t>
  </si>
  <si>
    <t>over 10% and £200</t>
  </si>
  <si>
    <t>The PC purchased 2 x uplighters (500) and three other items were added to the fixed asset reg at a nominal (1) cost</t>
  </si>
  <si>
    <t>Clerk salary increase December 2016 plus resulting increase in pension. No increase in previous year</t>
  </si>
  <si>
    <t>Salary increase not applied in September 2018 so back pay paid in April / May 2018. Salary increase in line with NALC recommendations</t>
  </si>
  <si>
    <t>£14640 paid for playground recreation ground fencing.  £1400 for Jubilee Walk</t>
  </si>
  <si>
    <t>The PC purchased some fencing for the recreation ground playground, and a lecturn for the Jubilee Walk</t>
  </si>
  <si>
    <t>external funding (donations) £15863 for playground and Jubilee Walk.  In 2017/18 we received £1303 external funding</t>
  </si>
  <si>
    <t>External funding (donations) in 18/19.  £15863 for playground and Jubilee Walk. VAT refund in 19/20 of £4.7K</t>
  </si>
  <si>
    <t>£14640 paid for playground recreation ground fencing and £1400 for Jubilee Walk (all in 18/19)</t>
  </si>
  <si>
    <t>2019.20</t>
  </si>
  <si>
    <t>In 18/19 the Parish Council paid £14640 for new playground fencing.  This was more than expected (the decision was made to purchase a better quality fence).  The Parish Council therefore needed to realign it's finances by increasing the precept for 19/20</t>
  </si>
  <si>
    <t>VAT refund in 19/20 of £4.7K.  VAT refund in 20/21 of £1K.  No slipway income due to C-19 (£150 in 19.20) £583 for benches in 19.20 and £293 for district council grant in 19.20 (both £0 in 20.21)</t>
  </si>
  <si>
    <t>VAT refund £800 more in 19/20.  Capital projects totalling £3462 in 19/20</t>
  </si>
  <si>
    <t>£3.5K donated for new benches.  £1K VAT refund in 20.21.  No VAT refund 21/22</t>
  </si>
  <si>
    <t>Additional £3.9K spent in 21/22 on maintenance in the parish.  £1,050 spent in 21/22 on new benches to replace 3 benches scrapped</t>
  </si>
  <si>
    <t>Staff alteration of Spinal Column Point</t>
  </si>
  <si>
    <t>PC received £4,177 in grants / donations in 22/23 and £3507 in 21/22.  PC received VAT refund of £2,775 in 22/23 and none in 21/22</t>
  </si>
  <si>
    <t>£4,115 external funding in 22/23.  £1,050 in the previous year.  Maintenance was £5,339 in 21/22 and 8,513 in 22/23.  Almost all other costs have increased significantly ie dog bins have increased by £100, professional fees have increased by £400…</t>
  </si>
</sst>
</file>

<file path=xl/styles.xml><?xml version="1.0" encoding="utf-8"?>
<styleSheet xmlns="http://schemas.openxmlformats.org/spreadsheetml/2006/main">
  <numFmts count="3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0.0000"/>
    <numFmt numFmtId="175" formatCode="0.0000000000000"/>
    <numFmt numFmtId="176" formatCode="0.000000000000"/>
    <numFmt numFmtId="177" formatCode="0.00000000000"/>
    <numFmt numFmtId="178" formatCode="0.0000000000"/>
    <numFmt numFmtId="179" formatCode="0.000000000"/>
    <numFmt numFmtId="180" formatCode="0.00000000"/>
    <numFmt numFmtId="181" formatCode="0.0000000"/>
    <numFmt numFmtId="182" formatCode="0.000000"/>
    <numFmt numFmtId="183" formatCode="0.00000"/>
    <numFmt numFmtId="184" formatCode="_-* #,##0.0_-;\-* #,##0.0_-;_-* &quot;-&quot;??_-;_-@_-"/>
    <numFmt numFmtId="185" formatCode="_-* #,##0_-;\-* #,##0_-;_-* &quot;-&quot;??_-;_-@_-"/>
  </numFmts>
  <fonts count="36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2" fontId="0" fillId="0" borderId="10" xfId="0" applyNumberForma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1" fontId="0" fillId="0" borderId="10" xfId="0" applyNumberFormat="1" applyBorder="1" applyAlignment="1">
      <alignment/>
    </xf>
    <xf numFmtId="1" fontId="0" fillId="0" borderId="0" xfId="0" applyNumberFormat="1" applyAlignment="1">
      <alignment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/>
    </xf>
    <xf numFmtId="0" fontId="1" fillId="0" borderId="10" xfId="0" applyFont="1" applyBorder="1" applyAlignment="1" quotePrefix="1">
      <alignment/>
    </xf>
    <xf numFmtId="43" fontId="0" fillId="0" borderId="10" xfId="42" applyFont="1" applyBorder="1" applyAlignment="1">
      <alignment/>
    </xf>
    <xf numFmtId="43" fontId="0" fillId="0" borderId="0" xfId="0" applyNumberFormat="1" applyAlignment="1">
      <alignment/>
    </xf>
    <xf numFmtId="185" fontId="0" fillId="0" borderId="10" xfId="42" applyNumberFormat="1" applyFont="1" applyBorder="1" applyAlignment="1">
      <alignment/>
    </xf>
    <xf numFmtId="185" fontId="0" fillId="0" borderId="0" xfId="42" applyNumberFormat="1" applyFont="1" applyAlignment="1">
      <alignment/>
    </xf>
    <xf numFmtId="1" fontId="0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CUser\Dropbox\horning%20parish%20council\Finance\2018-19\R&amp;P%202018.19%20combined%20with%20Budget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ceipts 18.19"/>
      <sheetName val="Budget 2018.19"/>
      <sheetName val="Payments 18.19"/>
      <sheetName val="AM budget 2019 20"/>
    </sheetNames>
    <sheetDataSet>
      <sheetData sheetId="1">
        <row r="11">
          <cell r="E11">
            <v>7435.87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zoomScalePageLayoutView="0" workbookViewId="0" topLeftCell="A1">
      <selection activeCell="D34" sqref="D34"/>
    </sheetView>
  </sheetViews>
  <sheetFormatPr defaultColWidth="9.140625" defaultRowHeight="12.75"/>
  <cols>
    <col min="2" max="2" width="26.8515625" style="0" bestFit="1" customWidth="1"/>
    <col min="6" max="6" width="9.140625" style="1" customWidth="1"/>
    <col min="7" max="7" width="55.421875" style="0" bestFit="1" customWidth="1"/>
  </cols>
  <sheetData>
    <row r="1" ht="12.75">
      <c r="A1" s="2" t="s">
        <v>23</v>
      </c>
    </row>
    <row r="2" ht="12.75">
      <c r="G2" t="s">
        <v>24</v>
      </c>
    </row>
    <row r="3" spans="3:4" ht="12.75">
      <c r="C3" s="3"/>
      <c r="D3" s="3"/>
    </row>
    <row r="4" spans="1:7" ht="12.75">
      <c r="A4" s="5"/>
      <c r="B4" s="5"/>
      <c r="C4" s="6">
        <v>2017</v>
      </c>
      <c r="D4" s="6">
        <v>2018</v>
      </c>
      <c r="E4" s="5" t="s">
        <v>12</v>
      </c>
      <c r="F4" s="7" t="s">
        <v>1</v>
      </c>
      <c r="G4" s="5"/>
    </row>
    <row r="5" spans="1:7" ht="12.75">
      <c r="A5" s="5"/>
      <c r="B5" s="5"/>
      <c r="C5" s="5"/>
      <c r="D5" s="5"/>
      <c r="E5" s="5"/>
      <c r="F5" s="7"/>
      <c r="G5" s="5"/>
    </row>
    <row r="6" spans="1:7" ht="12.75">
      <c r="A6" s="5" t="s">
        <v>11</v>
      </c>
      <c r="B6" s="8" t="s">
        <v>13</v>
      </c>
      <c r="C6" s="5">
        <v>20340</v>
      </c>
      <c r="D6" s="5">
        <v>22471</v>
      </c>
      <c r="E6" s="5"/>
      <c r="F6" s="7"/>
      <c r="G6" s="5"/>
    </row>
    <row r="7" spans="1:7" ht="12.75">
      <c r="A7" s="5" t="s">
        <v>2</v>
      </c>
      <c r="B7" s="8" t="s">
        <v>14</v>
      </c>
      <c r="C7" s="5">
        <v>15866</v>
      </c>
      <c r="D7" s="5">
        <v>15866</v>
      </c>
      <c r="E7" s="5">
        <f>(D7-C7)*100</f>
        <v>0</v>
      </c>
      <c r="F7" s="7">
        <f>(E7/C7)*100</f>
        <v>0</v>
      </c>
      <c r="G7" s="9"/>
    </row>
    <row r="8" spans="1:7" ht="12.75">
      <c r="A8" s="5" t="s">
        <v>3</v>
      </c>
      <c r="B8" s="8" t="s">
        <v>15</v>
      </c>
      <c r="C8" s="5">
        <v>8657</v>
      </c>
      <c r="D8" s="10">
        <f>22548.13-15866</f>
        <v>6682.130000000001</v>
      </c>
      <c r="E8" s="5">
        <f>(D8-C8)</f>
        <v>-1974.869999999999</v>
      </c>
      <c r="F8" s="7">
        <f>(E8/C8)*100</f>
        <v>-22.812406145315915</v>
      </c>
      <c r="G8" s="9"/>
    </row>
    <row r="9" spans="1:7" ht="25.5">
      <c r="A9" s="5" t="s">
        <v>4</v>
      </c>
      <c r="B9" s="8" t="s">
        <v>0</v>
      </c>
      <c r="C9" s="5">
        <v>5648</v>
      </c>
      <c r="D9" s="10">
        <v>6421.89</v>
      </c>
      <c r="E9" s="5">
        <f aca="true" t="shared" si="0" ref="E9:E14">(D9-C9)</f>
        <v>773.8900000000003</v>
      </c>
      <c r="F9" s="7">
        <f aca="true" t="shared" si="1" ref="F9:F14">(E9/C9)*100</f>
        <v>13.702018413597738</v>
      </c>
      <c r="G9" s="9" t="s">
        <v>26</v>
      </c>
    </row>
    <row r="10" spans="1:7" ht="12.75">
      <c r="A10" s="5" t="s">
        <v>5</v>
      </c>
      <c r="B10" s="8" t="s">
        <v>16</v>
      </c>
      <c r="C10" s="5" t="s">
        <v>10</v>
      </c>
      <c r="D10" s="5" t="s">
        <v>10</v>
      </c>
      <c r="E10" s="5"/>
      <c r="F10" s="7"/>
      <c r="G10" s="5"/>
    </row>
    <row r="11" spans="1:7" ht="12.75">
      <c r="A11" s="5" t="s">
        <v>6</v>
      </c>
      <c r="B11" s="8" t="s">
        <v>17</v>
      </c>
      <c r="C11" s="5">
        <v>16744</v>
      </c>
      <c r="D11" s="10">
        <v>17347</v>
      </c>
      <c r="E11" s="5">
        <f t="shared" si="0"/>
        <v>603</v>
      </c>
      <c r="F11" s="7">
        <f t="shared" si="1"/>
        <v>3.6012900143334927</v>
      </c>
      <c r="G11" s="9"/>
    </row>
    <row r="12" spans="1:7" ht="12.75">
      <c r="A12" s="5" t="s">
        <v>7</v>
      </c>
      <c r="B12" s="8" t="s">
        <v>18</v>
      </c>
      <c r="C12" s="5">
        <f>C6+C7+C8-C9-C11</f>
        <v>22471</v>
      </c>
      <c r="D12" s="10">
        <f>D6+D7+D8-D9-D11</f>
        <v>21250.240000000005</v>
      </c>
      <c r="E12" s="5">
        <f t="shared" si="0"/>
        <v>-1220.7599999999948</v>
      </c>
      <c r="F12" s="7">
        <f t="shared" si="1"/>
        <v>-5.432602020381802</v>
      </c>
      <c r="G12" s="5"/>
    </row>
    <row r="13" spans="1:7" ht="12.75">
      <c r="A13" s="8" t="s">
        <v>21</v>
      </c>
      <c r="B13" s="8" t="s">
        <v>22</v>
      </c>
      <c r="C13" s="5">
        <v>22471</v>
      </c>
      <c r="D13" s="5">
        <v>21250</v>
      </c>
      <c r="E13" s="5">
        <f t="shared" si="0"/>
        <v>-1221</v>
      </c>
      <c r="F13" s="7">
        <f t="shared" si="1"/>
        <v>-5.433670063637577</v>
      </c>
      <c r="G13" s="5"/>
    </row>
    <row r="14" spans="1:7" ht="25.5">
      <c r="A14" s="5" t="s">
        <v>8</v>
      </c>
      <c r="B14" s="8" t="s">
        <v>19</v>
      </c>
      <c r="C14" s="5">
        <v>48554</v>
      </c>
      <c r="D14" s="5">
        <v>49057</v>
      </c>
      <c r="E14" s="5">
        <f t="shared" si="0"/>
        <v>503</v>
      </c>
      <c r="F14" s="7">
        <f t="shared" si="1"/>
        <v>1.035959962104049</v>
      </c>
      <c r="G14" s="9" t="s">
        <v>25</v>
      </c>
    </row>
    <row r="15" spans="1:7" ht="12.75">
      <c r="A15" s="5" t="s">
        <v>9</v>
      </c>
      <c r="B15" s="8" t="s">
        <v>20</v>
      </c>
      <c r="C15" s="5" t="s">
        <v>10</v>
      </c>
      <c r="D15" s="5"/>
      <c r="E15" s="5"/>
      <c r="F15" s="7"/>
      <c r="G15" s="5"/>
    </row>
    <row r="16" spans="1:7" ht="12.75">
      <c r="A16" s="5"/>
      <c r="B16" s="5"/>
      <c r="C16" s="5"/>
      <c r="D16" s="5"/>
      <c r="E16" s="5"/>
      <c r="F16" s="7"/>
      <c r="G16" s="5"/>
    </row>
    <row r="18" ht="12.75">
      <c r="B18" s="3"/>
    </row>
    <row r="20" spans="3:6" ht="12.75">
      <c r="C20" s="12"/>
      <c r="E20" s="11"/>
      <c r="F20"/>
    </row>
    <row r="21" spans="3:6" ht="12.75">
      <c r="C21" s="12"/>
      <c r="F21"/>
    </row>
    <row r="22" spans="3:6" ht="12.75">
      <c r="C22" s="12"/>
      <c r="F22"/>
    </row>
    <row r="23" spans="3:6" ht="12.75">
      <c r="C23" s="12"/>
      <c r="F23"/>
    </row>
    <row r="24" spans="3:6" ht="12.75">
      <c r="C24" s="13"/>
      <c r="F24"/>
    </row>
    <row r="25" spans="3:6" ht="12.75">
      <c r="C25" s="13"/>
      <c r="F25"/>
    </row>
    <row r="26" spans="3:6" ht="12.75">
      <c r="C26" s="12"/>
      <c r="F26"/>
    </row>
    <row r="27" spans="3:6" ht="12.75">
      <c r="C27" s="13"/>
      <c r="F27"/>
    </row>
    <row r="28" spans="3:6" ht="12.75">
      <c r="C28" s="13"/>
      <c r="D28" s="4"/>
      <c r="F28"/>
    </row>
    <row r="29" spans="3:6" ht="12.75">
      <c r="C29" s="13"/>
      <c r="F29"/>
    </row>
    <row r="30" spans="3:6" ht="12.75">
      <c r="C30" s="12"/>
      <c r="F30"/>
    </row>
    <row r="31" ht="12.75">
      <c r="C31" s="12"/>
    </row>
    <row r="32" ht="12.75">
      <c r="C32" s="12"/>
    </row>
    <row r="33" ht="12.75">
      <c r="C33" s="12"/>
    </row>
  </sheetData>
  <sheetProtection/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zoomScalePageLayoutView="0" workbookViewId="0" topLeftCell="A1">
      <selection activeCell="E21" sqref="E21"/>
    </sheetView>
  </sheetViews>
  <sheetFormatPr defaultColWidth="9.140625" defaultRowHeight="12.75"/>
  <cols>
    <col min="2" max="2" width="26.8515625" style="0" bestFit="1" customWidth="1"/>
    <col min="4" max="4" width="16.7109375" style="0" bestFit="1" customWidth="1"/>
    <col min="6" max="6" width="9.140625" style="1" customWidth="1"/>
    <col min="7" max="7" width="55.421875" style="0" bestFit="1" customWidth="1"/>
  </cols>
  <sheetData>
    <row r="1" ht="12.75">
      <c r="A1" s="2" t="s">
        <v>23</v>
      </c>
    </row>
    <row r="2" ht="12.75">
      <c r="G2" t="s">
        <v>24</v>
      </c>
    </row>
    <row r="3" spans="3:4" ht="12.75">
      <c r="C3" s="3"/>
      <c r="D3" s="3"/>
    </row>
    <row r="4" spans="1:7" ht="12.75">
      <c r="A4" s="5"/>
      <c r="B4" s="5"/>
      <c r="C4" s="6">
        <v>2017.18</v>
      </c>
      <c r="D4" s="6">
        <v>2018.19</v>
      </c>
      <c r="E4" s="5" t="s">
        <v>12</v>
      </c>
      <c r="F4" s="7" t="s">
        <v>1</v>
      </c>
      <c r="G4" s="5"/>
    </row>
    <row r="5" spans="1:7" ht="12.75">
      <c r="A5" s="5"/>
      <c r="B5" s="5"/>
      <c r="C5" s="5"/>
      <c r="D5" s="5"/>
      <c r="E5" s="5"/>
      <c r="F5" s="7"/>
      <c r="G5" s="5"/>
    </row>
    <row r="6" spans="1:7" ht="12.75">
      <c r="A6" s="5" t="s">
        <v>11</v>
      </c>
      <c r="B6" s="8" t="s">
        <v>13</v>
      </c>
      <c r="C6" s="5">
        <v>22471</v>
      </c>
      <c r="D6" s="11">
        <f>C12</f>
        <v>21250.240000000005</v>
      </c>
      <c r="E6" s="5"/>
      <c r="F6" s="7"/>
      <c r="G6" s="5"/>
    </row>
    <row r="7" spans="1:7" ht="12.75">
      <c r="A7" s="5" t="s">
        <v>2</v>
      </c>
      <c r="B7" s="8" t="s">
        <v>14</v>
      </c>
      <c r="C7" s="5">
        <v>15866</v>
      </c>
      <c r="D7">
        <v>16396</v>
      </c>
      <c r="E7" s="5">
        <f>D7-C7</f>
        <v>530</v>
      </c>
      <c r="F7" s="7">
        <f>E7/C7*100</f>
        <v>3.3404764906088493</v>
      </c>
      <c r="G7" s="9"/>
    </row>
    <row r="8" spans="1:7" ht="25.5">
      <c r="A8" s="5" t="s">
        <v>3</v>
      </c>
      <c r="B8" s="8" t="s">
        <v>15</v>
      </c>
      <c r="C8" s="10">
        <f>22548.13-15866</f>
        <v>6682.130000000001</v>
      </c>
      <c r="D8" s="10">
        <v>20571.08</v>
      </c>
      <c r="E8" s="10">
        <f aca="true" t="shared" si="0" ref="E8:E13">D8-C8</f>
        <v>13888.95</v>
      </c>
      <c r="F8" s="10">
        <f aca="true" t="shared" si="1" ref="F8:F13">E8/C8*100</f>
        <v>207.852136968302</v>
      </c>
      <c r="G8" s="9" t="s">
        <v>30</v>
      </c>
    </row>
    <row r="9" spans="1:7" ht="38.25">
      <c r="A9" s="5" t="s">
        <v>4</v>
      </c>
      <c r="B9" s="8" t="s">
        <v>0</v>
      </c>
      <c r="C9" s="10">
        <v>6421.89</v>
      </c>
      <c r="D9" s="10">
        <f>'[1]Budget 2018.19'!$E$11</f>
        <v>7435.87</v>
      </c>
      <c r="E9" s="10">
        <f t="shared" si="0"/>
        <v>1013.9799999999996</v>
      </c>
      <c r="F9" s="10">
        <f t="shared" si="1"/>
        <v>15.789432705947931</v>
      </c>
      <c r="G9" s="9" t="s">
        <v>27</v>
      </c>
    </row>
    <row r="10" spans="1:7" ht="12.75">
      <c r="A10" s="5" t="s">
        <v>5</v>
      </c>
      <c r="B10" s="8" t="s">
        <v>16</v>
      </c>
      <c r="C10" s="5" t="s">
        <v>10</v>
      </c>
      <c r="D10" s="10"/>
      <c r="E10" s="10"/>
      <c r="F10" s="10"/>
      <c r="G10" s="5"/>
    </row>
    <row r="11" spans="1:9" ht="25.5">
      <c r="A11" s="5" t="s">
        <v>6</v>
      </c>
      <c r="B11" s="8" t="s">
        <v>17</v>
      </c>
      <c r="C11" s="10">
        <v>17347</v>
      </c>
      <c r="D11" s="10">
        <v>33407.23</v>
      </c>
      <c r="E11" s="10">
        <f t="shared" si="0"/>
        <v>16060.230000000003</v>
      </c>
      <c r="F11" s="10">
        <f t="shared" si="1"/>
        <v>92.58217559232146</v>
      </c>
      <c r="G11" s="9" t="s">
        <v>28</v>
      </c>
      <c r="I11" s="11"/>
    </row>
    <row r="12" spans="1:7" ht="12.75">
      <c r="A12" s="5" t="s">
        <v>7</v>
      </c>
      <c r="B12" s="8" t="s">
        <v>18</v>
      </c>
      <c r="C12" s="10">
        <f>C6+C7+C8-C9-C11</f>
        <v>21250.240000000005</v>
      </c>
      <c r="D12" s="10">
        <f>D6+D7+D8-D9-D11</f>
        <v>17374.22</v>
      </c>
      <c r="E12" s="10">
        <f t="shared" si="0"/>
        <v>-3876.020000000004</v>
      </c>
      <c r="F12" s="10">
        <f t="shared" si="1"/>
        <v>-18.23988811420484</v>
      </c>
      <c r="G12" s="5"/>
    </row>
    <row r="13" spans="1:7" ht="12.75">
      <c r="A13" s="8" t="s">
        <v>21</v>
      </c>
      <c r="B13" s="8" t="s">
        <v>22</v>
      </c>
      <c r="C13" s="10">
        <f>C12</f>
        <v>21250.240000000005</v>
      </c>
      <c r="D13" s="10">
        <f>D12</f>
        <v>17374.22</v>
      </c>
      <c r="E13" s="10">
        <f t="shared" si="0"/>
        <v>-3876.020000000004</v>
      </c>
      <c r="F13" s="10">
        <f t="shared" si="1"/>
        <v>-18.23988811420484</v>
      </c>
      <c r="G13" s="5"/>
    </row>
    <row r="14" spans="1:7" ht="25.5">
      <c r="A14" s="5" t="s">
        <v>8</v>
      </c>
      <c r="B14" s="8" t="s">
        <v>19</v>
      </c>
      <c r="C14" s="5">
        <v>49057</v>
      </c>
      <c r="D14" s="5">
        <v>64948</v>
      </c>
      <c r="E14" s="5">
        <f>D14-C14</f>
        <v>15891</v>
      </c>
      <c r="F14" s="7"/>
      <c r="G14" s="9" t="s">
        <v>29</v>
      </c>
    </row>
    <row r="15" spans="1:7" ht="12.75">
      <c r="A15" s="5" t="s">
        <v>9</v>
      </c>
      <c r="B15" s="8" t="s">
        <v>20</v>
      </c>
      <c r="C15" s="5" t="s">
        <v>10</v>
      </c>
      <c r="D15" s="5"/>
      <c r="E15" s="5"/>
      <c r="F15" s="7"/>
      <c r="G15" s="5"/>
    </row>
    <row r="16" spans="1:7" ht="12.75">
      <c r="A16" s="5"/>
      <c r="B16" s="5"/>
      <c r="C16" s="5"/>
      <c r="D16" s="5"/>
      <c r="E16" s="5"/>
      <c r="F16" s="7"/>
      <c r="G16" s="5"/>
    </row>
    <row r="18" ht="12.75">
      <c r="B18" s="3"/>
    </row>
    <row r="19" spans="4:7" ht="12.75">
      <c r="D19" s="11"/>
      <c r="G19" s="1"/>
    </row>
    <row r="20" spans="4:6" ht="12.75">
      <c r="D20" s="11"/>
      <c r="E20" s="11"/>
      <c r="F20"/>
    </row>
    <row r="21" ht="12.75">
      <c r="F21"/>
    </row>
    <row r="22" spans="6:7" ht="12.75">
      <c r="F22"/>
      <c r="G22" s="11"/>
    </row>
    <row r="23" ht="12.75">
      <c r="F23"/>
    </row>
    <row r="24" spans="6:7" ht="12.75">
      <c r="F24" s="11"/>
      <c r="G24" s="11"/>
    </row>
    <row r="25" ht="12.75">
      <c r="F25"/>
    </row>
    <row r="26" spans="6:7" ht="12.75">
      <c r="F26"/>
      <c r="G26" s="11"/>
    </row>
    <row r="27" ht="12.75">
      <c r="F27"/>
    </row>
    <row r="28" spans="4:6" ht="12.75">
      <c r="D28" s="4"/>
      <c r="F28"/>
    </row>
    <row r="29" ht="12.75">
      <c r="F29"/>
    </row>
    <row r="30" ht="12.75">
      <c r="F30"/>
    </row>
  </sheetData>
  <sheetProtection/>
  <printOptions/>
  <pageMargins left="0.7" right="0.7" top="0.75" bottom="0.75" header="0.3" footer="0.3"/>
  <pageSetup fitToHeight="1" fitToWidth="1" horizontalDpi="600" verticalDpi="600" orientation="landscape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3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2" max="2" width="26.8515625" style="0" bestFit="1" customWidth="1"/>
    <col min="4" max="4" width="16.7109375" style="0" bestFit="1" customWidth="1"/>
    <col min="6" max="6" width="9.140625" style="1" customWidth="1"/>
    <col min="7" max="7" width="55.421875" style="0" bestFit="1" customWidth="1"/>
    <col min="8" max="8" width="77.28125" style="0" customWidth="1"/>
  </cols>
  <sheetData>
    <row r="1" ht="12.75">
      <c r="A1" s="2" t="s">
        <v>23</v>
      </c>
    </row>
    <row r="2" ht="12.75">
      <c r="G2" t="s">
        <v>24</v>
      </c>
    </row>
    <row r="3" spans="3:4" ht="12.75">
      <c r="C3" s="3"/>
      <c r="D3" s="3"/>
    </row>
    <row r="4" spans="1:7" ht="12.75">
      <c r="A4" s="5"/>
      <c r="B4" s="5"/>
      <c r="C4" s="6">
        <v>2018.19</v>
      </c>
      <c r="D4" s="14" t="s">
        <v>33</v>
      </c>
      <c r="E4" s="5" t="s">
        <v>12</v>
      </c>
      <c r="F4" s="7" t="s">
        <v>1</v>
      </c>
      <c r="G4" s="5"/>
    </row>
    <row r="5" spans="1:7" ht="12.75">
      <c r="A5" s="5"/>
      <c r="B5" s="5"/>
      <c r="C5" s="5"/>
      <c r="D5" s="5"/>
      <c r="E5" s="5"/>
      <c r="F5" s="7"/>
      <c r="G5" s="5"/>
    </row>
    <row r="6" spans="1:7" ht="12.75">
      <c r="A6" s="5" t="s">
        <v>11</v>
      </c>
      <c r="B6" s="8" t="s">
        <v>13</v>
      </c>
      <c r="C6" s="5">
        <v>21250</v>
      </c>
      <c r="D6" s="11">
        <f>C12</f>
        <v>17374</v>
      </c>
      <c r="E6" s="5"/>
      <c r="F6" s="7"/>
      <c r="G6" s="5"/>
    </row>
    <row r="7" spans="1:7" ht="63.75">
      <c r="A7" s="5" t="s">
        <v>2</v>
      </c>
      <c r="B7" s="8" t="s">
        <v>14</v>
      </c>
      <c r="C7" s="5">
        <v>16396</v>
      </c>
      <c r="D7">
        <v>18949</v>
      </c>
      <c r="E7" s="5">
        <f>D7-C7</f>
        <v>2553</v>
      </c>
      <c r="F7" s="7">
        <f>E7/C7*100</f>
        <v>15.570870944132714</v>
      </c>
      <c r="G7" s="9" t="s">
        <v>34</v>
      </c>
    </row>
    <row r="8" spans="1:7" ht="25.5">
      <c r="A8" s="5" t="s">
        <v>3</v>
      </c>
      <c r="B8" s="8" t="s">
        <v>15</v>
      </c>
      <c r="C8" s="10">
        <v>20571</v>
      </c>
      <c r="D8" s="10">
        <v>9048</v>
      </c>
      <c r="E8" s="10">
        <f>D8-C8</f>
        <v>-11523</v>
      </c>
      <c r="F8" s="10">
        <f>E8/C8*100</f>
        <v>-56.015750328131844</v>
      </c>
      <c r="G8" s="9" t="s">
        <v>31</v>
      </c>
    </row>
    <row r="9" spans="1:7" ht="12.75">
      <c r="A9" s="5" t="s">
        <v>4</v>
      </c>
      <c r="B9" s="8" t="s">
        <v>0</v>
      </c>
      <c r="C9" s="10">
        <v>7436</v>
      </c>
      <c r="D9" s="10">
        <v>7432</v>
      </c>
      <c r="E9" s="10">
        <f>D9-C9</f>
        <v>-4</v>
      </c>
      <c r="F9" s="10">
        <f>E9/C9*100</f>
        <v>-0.05379236148466917</v>
      </c>
      <c r="G9" s="9"/>
    </row>
    <row r="10" spans="1:7" ht="12.75">
      <c r="A10" s="5" t="s">
        <v>5</v>
      </c>
      <c r="B10" s="8" t="s">
        <v>16</v>
      </c>
      <c r="C10" s="5" t="s">
        <v>10</v>
      </c>
      <c r="D10" s="10" t="s">
        <v>10</v>
      </c>
      <c r="E10" s="10"/>
      <c r="F10" s="10"/>
      <c r="G10" s="5"/>
    </row>
    <row r="11" spans="1:9" ht="25.5">
      <c r="A11" s="5" t="s">
        <v>6</v>
      </c>
      <c r="B11" s="8" t="s">
        <v>17</v>
      </c>
      <c r="C11" s="10">
        <v>33407</v>
      </c>
      <c r="D11" s="10">
        <v>16226</v>
      </c>
      <c r="E11" s="10">
        <f>D11-C11</f>
        <v>-17181</v>
      </c>
      <c r="F11" s="10">
        <f>E11/C11*100</f>
        <v>-51.42934115604514</v>
      </c>
      <c r="G11" s="9" t="s">
        <v>32</v>
      </c>
      <c r="I11" s="11"/>
    </row>
    <row r="12" spans="1:7" ht="12.75">
      <c r="A12" s="5" t="s">
        <v>7</v>
      </c>
      <c r="B12" s="8" t="s">
        <v>18</v>
      </c>
      <c r="C12" s="10">
        <f>C6+C7+C8-C9-C11</f>
        <v>17374</v>
      </c>
      <c r="D12" s="10">
        <f>D6+D7+D8-D9-D11</f>
        <v>21713</v>
      </c>
      <c r="E12" s="10">
        <f>D12-C12</f>
        <v>4339</v>
      </c>
      <c r="F12" s="10">
        <f>E12/C12*100</f>
        <v>24.974099228732587</v>
      </c>
      <c r="G12" s="5"/>
    </row>
    <row r="13" spans="1:7" ht="12.75">
      <c r="A13" s="8" t="s">
        <v>21</v>
      </c>
      <c r="B13" s="8" t="s">
        <v>22</v>
      </c>
      <c r="C13" s="10">
        <f>C12</f>
        <v>17374</v>
      </c>
      <c r="D13" s="10">
        <f>D12</f>
        <v>21713</v>
      </c>
      <c r="E13" s="10">
        <f>D13-C13</f>
        <v>4339</v>
      </c>
      <c r="F13" s="10">
        <f>E13/C13*100</f>
        <v>24.974099228732587</v>
      </c>
      <c r="G13" s="5"/>
    </row>
    <row r="14" spans="1:7" ht="12.75">
      <c r="A14" s="5" t="s">
        <v>8</v>
      </c>
      <c r="B14" s="8" t="s">
        <v>19</v>
      </c>
      <c r="C14" s="5">
        <v>64948</v>
      </c>
      <c r="D14" s="5">
        <v>67961</v>
      </c>
      <c r="E14" s="5">
        <f>D14-C14</f>
        <v>3013</v>
      </c>
      <c r="F14" s="7"/>
      <c r="G14" s="9"/>
    </row>
    <row r="15" spans="1:7" ht="12.75">
      <c r="A15" s="5" t="s">
        <v>9</v>
      </c>
      <c r="B15" s="8" t="s">
        <v>20</v>
      </c>
      <c r="C15" s="5" t="s">
        <v>10</v>
      </c>
      <c r="D15" s="5"/>
      <c r="E15" s="5"/>
      <c r="F15" s="7"/>
      <c r="G15" s="5"/>
    </row>
    <row r="16" spans="1:7" ht="12.75">
      <c r="A16" s="5"/>
      <c r="B16" s="5"/>
      <c r="C16" s="5"/>
      <c r="D16" s="5"/>
      <c r="E16" s="5"/>
      <c r="F16" s="7"/>
      <c r="G16" s="5"/>
    </row>
    <row r="18" ht="12.75">
      <c r="F18"/>
    </row>
    <row r="19" ht="12.75">
      <c r="F19"/>
    </row>
    <row r="20" spans="6:7" ht="12.75">
      <c r="F20"/>
      <c r="G20" s="11"/>
    </row>
    <row r="21" spans="6:7" ht="12.75">
      <c r="F21"/>
      <c r="G21" s="11"/>
    </row>
    <row r="22" ht="12.75">
      <c r="F22"/>
    </row>
    <row r="23" ht="14.25" customHeight="1">
      <c r="F23"/>
    </row>
    <row r="24" ht="12.75">
      <c r="F24"/>
    </row>
    <row r="25" ht="12.75">
      <c r="F25"/>
    </row>
    <row r="26" ht="12.75">
      <c r="F26"/>
    </row>
    <row r="27" ht="12.75">
      <c r="F27"/>
    </row>
    <row r="28" ht="12.75">
      <c r="F28"/>
    </row>
    <row r="29" ht="12.75">
      <c r="F29"/>
    </row>
    <row r="30" ht="12.75">
      <c r="F30"/>
    </row>
    <row r="31" spans="6:7" ht="12.75">
      <c r="F31"/>
      <c r="G31" s="11"/>
    </row>
    <row r="32" ht="12.75">
      <c r="F32"/>
    </row>
    <row r="33" ht="12.75">
      <c r="F33"/>
    </row>
    <row r="34" ht="12.75">
      <c r="F34"/>
    </row>
    <row r="35" spans="6:7" ht="12.75">
      <c r="F35"/>
      <c r="G35" s="11"/>
    </row>
    <row r="36" ht="12.75">
      <c r="F36"/>
    </row>
    <row r="37" spans="6:7" ht="12.75">
      <c r="F37" s="11"/>
      <c r="G37" s="11"/>
    </row>
    <row r="38" ht="12.75">
      <c r="F38"/>
    </row>
    <row r="39" spans="6:7" ht="12.75">
      <c r="F39"/>
      <c r="G39" s="11"/>
    </row>
    <row r="40" ht="12.75">
      <c r="F40"/>
    </row>
    <row r="41" spans="4:6" ht="12.75">
      <c r="D41" s="4"/>
      <c r="F41"/>
    </row>
    <row r="42" ht="12.75">
      <c r="F42"/>
    </row>
    <row r="43" ht="12.75">
      <c r="F43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2" max="2" width="26.8515625" style="0" bestFit="1" customWidth="1"/>
    <col min="4" max="4" width="16.7109375" style="0" bestFit="1" customWidth="1"/>
    <col min="6" max="6" width="9.140625" style="1" customWidth="1"/>
    <col min="7" max="7" width="55.421875" style="0" bestFit="1" customWidth="1"/>
    <col min="8" max="8" width="77.28125" style="0" customWidth="1"/>
  </cols>
  <sheetData>
    <row r="1" ht="12.75">
      <c r="A1" s="2" t="s">
        <v>23</v>
      </c>
    </row>
    <row r="2" ht="12.75">
      <c r="G2" t="s">
        <v>24</v>
      </c>
    </row>
    <row r="3" spans="3:4" ht="12.75">
      <c r="C3" s="3"/>
      <c r="D3" s="3"/>
    </row>
    <row r="4" spans="1:7" ht="12.75">
      <c r="A4" s="5"/>
      <c r="B4" s="5"/>
      <c r="C4" s="6">
        <v>2019.2</v>
      </c>
      <c r="D4" s="14">
        <v>2020.2021</v>
      </c>
      <c r="E4" s="5" t="s">
        <v>12</v>
      </c>
      <c r="F4" s="7" t="s">
        <v>1</v>
      </c>
      <c r="G4" s="5"/>
    </row>
    <row r="5" spans="1:7" ht="12.75">
      <c r="A5" s="5"/>
      <c r="B5" s="5"/>
      <c r="C5" s="5"/>
      <c r="D5" s="5"/>
      <c r="E5" s="5"/>
      <c r="F5" s="7"/>
      <c r="G5" s="5"/>
    </row>
    <row r="6" spans="1:7" ht="12.75">
      <c r="A6" s="5" t="s">
        <v>11</v>
      </c>
      <c r="B6" s="8" t="s">
        <v>13</v>
      </c>
      <c r="C6" s="10">
        <v>17374</v>
      </c>
      <c r="D6" s="11">
        <v>21712.64</v>
      </c>
      <c r="E6" s="5"/>
      <c r="F6" s="7"/>
      <c r="G6" s="5"/>
    </row>
    <row r="7" spans="1:7" ht="12.75">
      <c r="A7" s="5" t="s">
        <v>2</v>
      </c>
      <c r="B7" s="8" t="s">
        <v>14</v>
      </c>
      <c r="C7" s="10">
        <v>18949</v>
      </c>
      <c r="D7" s="11">
        <v>19265</v>
      </c>
      <c r="E7" s="5">
        <f>D7-C7</f>
        <v>316</v>
      </c>
      <c r="F7" s="7">
        <f>E7/C7*100</f>
        <v>1.6676341759459603</v>
      </c>
      <c r="G7" s="9"/>
    </row>
    <row r="8" spans="1:7" ht="51">
      <c r="A8" s="5" t="s">
        <v>3</v>
      </c>
      <c r="B8" s="8" t="s">
        <v>15</v>
      </c>
      <c r="C8" s="10">
        <v>9048</v>
      </c>
      <c r="D8" s="10">
        <f>4251.98+0.23</f>
        <v>4252.209999999999</v>
      </c>
      <c r="E8" s="10">
        <f>D8-C8</f>
        <v>-4795.790000000001</v>
      </c>
      <c r="F8" s="10">
        <f>E8/C8*100</f>
        <v>-53.00386825817861</v>
      </c>
      <c r="G8" s="9" t="s">
        <v>35</v>
      </c>
    </row>
    <row r="9" spans="1:7" ht="12.75">
      <c r="A9" s="5" t="s">
        <v>4</v>
      </c>
      <c r="B9" s="8" t="s">
        <v>0</v>
      </c>
      <c r="C9" s="10">
        <v>7432</v>
      </c>
      <c r="D9" s="10">
        <f>7708.31</f>
        <v>7708.31</v>
      </c>
      <c r="E9" s="10">
        <f>D9-C9</f>
        <v>276.3100000000004</v>
      </c>
      <c r="F9" s="10">
        <f>E9/C9*100</f>
        <v>3.7178417653390796</v>
      </c>
      <c r="G9" s="9"/>
    </row>
    <row r="10" spans="1:7" ht="12.75">
      <c r="A10" s="5" t="s">
        <v>5</v>
      </c>
      <c r="B10" s="8" t="s">
        <v>16</v>
      </c>
      <c r="C10" s="10" t="s">
        <v>10</v>
      </c>
      <c r="D10" s="10" t="s">
        <v>10</v>
      </c>
      <c r="E10" s="10"/>
      <c r="F10" s="10"/>
      <c r="G10" s="5"/>
    </row>
    <row r="11" spans="1:9" ht="25.5">
      <c r="A11" s="5" t="s">
        <v>6</v>
      </c>
      <c r="B11" s="8" t="s">
        <v>17</v>
      </c>
      <c r="C11" s="10">
        <v>16226</v>
      </c>
      <c r="D11" s="10">
        <v>12086.78</v>
      </c>
      <c r="E11" s="10">
        <f>D11-C11</f>
        <v>-4139.219999999999</v>
      </c>
      <c r="F11" s="10">
        <f>E11/C11*100</f>
        <v>-25.50979908788364</v>
      </c>
      <c r="G11" s="9" t="s">
        <v>36</v>
      </c>
      <c r="I11" s="11"/>
    </row>
    <row r="12" spans="1:7" ht="12.75">
      <c r="A12" s="5" t="s">
        <v>7</v>
      </c>
      <c r="B12" s="8" t="s">
        <v>18</v>
      </c>
      <c r="C12" s="10">
        <f>C6+C7+C8-C9-C11</f>
        <v>21713</v>
      </c>
      <c r="D12" s="7">
        <f>D6+D7+D8-D9-D11</f>
        <v>25434.760000000002</v>
      </c>
      <c r="E12" s="10">
        <f>D12-C12</f>
        <v>3721.760000000002</v>
      </c>
      <c r="F12" s="10"/>
      <c r="G12" s="5"/>
    </row>
    <row r="13" spans="1:7" ht="12.75">
      <c r="A13" s="8" t="s">
        <v>21</v>
      </c>
      <c r="B13" s="8" t="s">
        <v>22</v>
      </c>
      <c r="C13" s="10">
        <f>C12</f>
        <v>21713</v>
      </c>
      <c r="D13" s="10">
        <f>D12</f>
        <v>25434.760000000002</v>
      </c>
      <c r="E13" s="10">
        <f>D13-C13</f>
        <v>3721.760000000002</v>
      </c>
      <c r="F13" s="10"/>
      <c r="G13" s="5"/>
    </row>
    <row r="14" spans="1:7" ht="12.75">
      <c r="A14" s="5" t="s">
        <v>8</v>
      </c>
      <c r="B14" s="8" t="s">
        <v>19</v>
      </c>
      <c r="C14" s="10">
        <v>67961</v>
      </c>
      <c r="D14" s="10">
        <v>67774</v>
      </c>
      <c r="E14" s="5">
        <f>D14-C14</f>
        <v>-187</v>
      </c>
      <c r="F14" s="10">
        <f>E14/C14*100</f>
        <v>-0.2751578110975412</v>
      </c>
      <c r="G14" s="9"/>
    </row>
    <row r="15" spans="1:7" ht="12.75">
      <c r="A15" s="5" t="s">
        <v>9</v>
      </c>
      <c r="B15" s="8" t="s">
        <v>20</v>
      </c>
      <c r="C15" s="5" t="s">
        <v>10</v>
      </c>
      <c r="D15" s="5"/>
      <c r="E15" s="5"/>
      <c r="F15" s="7"/>
      <c r="G15" s="5"/>
    </row>
    <row r="16" spans="1:7" ht="12.75">
      <c r="A16" s="5"/>
      <c r="B16" s="5"/>
      <c r="C16" s="5"/>
      <c r="D16" s="5"/>
      <c r="E16" s="5"/>
      <c r="F16" s="7"/>
      <c r="G16" s="5"/>
    </row>
    <row r="18" ht="12.75">
      <c r="F18"/>
    </row>
    <row r="19" ht="12.75">
      <c r="F19"/>
    </row>
    <row r="20" spans="6:8" ht="12.75">
      <c r="F20"/>
      <c r="G20" s="11"/>
      <c r="H20" s="11"/>
    </row>
    <row r="21" spans="6:7" ht="12.75">
      <c r="F21"/>
      <c r="G21" s="11"/>
    </row>
    <row r="22" ht="12.75">
      <c r="F22"/>
    </row>
    <row r="23" spans="6:7" ht="14.25" customHeight="1">
      <c r="F23"/>
      <c r="G23" s="11">
        <f>D11+D9</f>
        <v>19795.09</v>
      </c>
    </row>
    <row r="24" ht="12.75">
      <c r="F24"/>
    </row>
    <row r="25" ht="12.75">
      <c r="F25"/>
    </row>
    <row r="26" ht="12.75">
      <c r="F26"/>
    </row>
    <row r="27" ht="12.75">
      <c r="F27"/>
    </row>
    <row r="28" ht="12.75">
      <c r="F28"/>
    </row>
    <row r="29" ht="12.75">
      <c r="F29"/>
    </row>
    <row r="30" ht="12.75">
      <c r="F30"/>
    </row>
    <row r="31" spans="6:7" ht="12.75">
      <c r="F31"/>
      <c r="G31" s="11"/>
    </row>
    <row r="32" ht="12.75">
      <c r="F32"/>
    </row>
    <row r="33" ht="12.75">
      <c r="F33"/>
    </row>
    <row r="34" ht="12.75">
      <c r="F34"/>
    </row>
    <row r="35" spans="6:7" ht="12.75">
      <c r="F35"/>
      <c r="G35" s="11"/>
    </row>
    <row r="36" ht="12.75">
      <c r="F36"/>
    </row>
    <row r="37" spans="6:7" ht="12.75">
      <c r="F37" s="11"/>
      <c r="G37" s="11"/>
    </row>
    <row r="38" ht="12.75">
      <c r="F38"/>
    </row>
    <row r="39" spans="6:7" ht="12.75">
      <c r="F39"/>
      <c r="G39" s="11"/>
    </row>
    <row r="40" ht="12.75">
      <c r="F40"/>
    </row>
    <row r="41" spans="4:6" ht="12.75">
      <c r="D41" s="4"/>
      <c r="F41"/>
    </row>
    <row r="42" ht="12.75">
      <c r="F42"/>
    </row>
    <row r="43" ht="12.75">
      <c r="F43"/>
    </row>
  </sheetData>
  <sheetProtection/>
  <printOptions/>
  <pageMargins left="0.7" right="0.7" top="0.75" bottom="0.75" header="0.3" footer="0.3"/>
  <pageSetup fitToHeight="1" fitToWidth="1" horizontalDpi="600" verticalDpi="600" orientation="landscape" paperSize="9" scale="9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2" max="2" width="26.8515625" style="0" bestFit="1" customWidth="1"/>
    <col min="3" max="3" width="12.28125" style="0" customWidth="1"/>
    <col min="4" max="4" width="16.8515625" style="0" bestFit="1" customWidth="1"/>
    <col min="5" max="5" width="10.28125" style="0" bestFit="1" customWidth="1"/>
    <col min="6" max="6" width="9.140625" style="1" customWidth="1"/>
    <col min="7" max="7" width="55.421875" style="0" bestFit="1" customWidth="1"/>
    <col min="8" max="8" width="77.28125" style="0" customWidth="1"/>
  </cols>
  <sheetData>
    <row r="1" ht="12.75">
      <c r="A1" s="2" t="s">
        <v>23</v>
      </c>
    </row>
    <row r="2" ht="12.75">
      <c r="G2" t="s">
        <v>24</v>
      </c>
    </row>
    <row r="3" spans="3:4" ht="12.75">
      <c r="C3" s="3"/>
      <c r="D3" s="3"/>
    </row>
    <row r="4" spans="1:7" ht="12.75">
      <c r="A4" s="5"/>
      <c r="B4" s="5"/>
      <c r="C4" s="6">
        <v>2020.2021</v>
      </c>
      <c r="D4" s="14">
        <v>2021.2022</v>
      </c>
      <c r="E4" s="5" t="s">
        <v>12</v>
      </c>
      <c r="F4" s="7" t="s">
        <v>1</v>
      </c>
      <c r="G4" s="5"/>
    </row>
    <row r="5" spans="1:7" ht="12.75">
      <c r="A5" s="5"/>
      <c r="B5" s="5"/>
      <c r="C5" s="5"/>
      <c r="D5" s="5"/>
      <c r="E5" s="5"/>
      <c r="F5" s="7"/>
      <c r="G5" s="5"/>
    </row>
    <row r="6" spans="1:7" ht="12.75">
      <c r="A6" s="5" t="s">
        <v>11</v>
      </c>
      <c r="B6" s="8" t="s">
        <v>13</v>
      </c>
      <c r="C6" s="17">
        <v>21713</v>
      </c>
      <c r="D6" s="18">
        <f>C12</f>
        <v>25434.76</v>
      </c>
      <c r="E6" s="15"/>
      <c r="F6" s="7"/>
      <c r="G6" s="5"/>
    </row>
    <row r="7" spans="1:7" ht="12.75">
      <c r="A7" s="5" t="s">
        <v>2</v>
      </c>
      <c r="B7" s="8" t="s">
        <v>14</v>
      </c>
      <c r="C7" s="17">
        <v>19265</v>
      </c>
      <c r="D7" s="18">
        <v>19265</v>
      </c>
      <c r="E7" s="15">
        <f>D7-C7</f>
        <v>0</v>
      </c>
      <c r="F7" s="7">
        <f>E7/C7*100</f>
        <v>0</v>
      </c>
      <c r="G7" s="9"/>
    </row>
    <row r="8" spans="1:7" ht="25.5">
      <c r="A8" s="5" t="s">
        <v>3</v>
      </c>
      <c r="B8" s="8" t="s">
        <v>15</v>
      </c>
      <c r="C8" s="17">
        <v>4252</v>
      </c>
      <c r="D8" s="17">
        <v>6805.45</v>
      </c>
      <c r="E8" s="15">
        <f>D8-C8</f>
        <v>2553.45</v>
      </c>
      <c r="F8" s="10">
        <f>E8/C8*100</f>
        <v>60.052916274694255</v>
      </c>
      <c r="G8" s="9" t="s">
        <v>37</v>
      </c>
    </row>
    <row r="9" spans="1:7" ht="12.75">
      <c r="A9" s="5" t="s">
        <v>4</v>
      </c>
      <c r="B9" s="8" t="s">
        <v>0</v>
      </c>
      <c r="C9" s="17">
        <v>7708</v>
      </c>
      <c r="D9" s="17">
        <v>7775.96</v>
      </c>
      <c r="E9" s="15">
        <f>D9-C9</f>
        <v>67.96000000000004</v>
      </c>
      <c r="F9" s="10">
        <f>E9/C9*100</f>
        <v>0.8816813700051898</v>
      </c>
      <c r="G9" s="9"/>
    </row>
    <row r="10" spans="1:7" ht="12.75">
      <c r="A10" s="5" t="s">
        <v>5</v>
      </c>
      <c r="B10" s="8" t="s">
        <v>16</v>
      </c>
      <c r="C10" s="17" t="s">
        <v>10</v>
      </c>
      <c r="D10" s="17" t="s">
        <v>10</v>
      </c>
      <c r="E10" s="15"/>
      <c r="F10" s="10"/>
      <c r="G10" s="5"/>
    </row>
    <row r="11" spans="1:9" ht="38.25">
      <c r="A11" s="5" t="s">
        <v>6</v>
      </c>
      <c r="B11" s="8" t="s">
        <v>17</v>
      </c>
      <c r="C11" s="17">
        <v>12087</v>
      </c>
      <c r="D11" s="17">
        <v>17576.98</v>
      </c>
      <c r="E11" s="15">
        <f>D11-C11</f>
        <v>5489.98</v>
      </c>
      <c r="F11" s="10">
        <f>E11/C11*100</f>
        <v>45.42053445850914</v>
      </c>
      <c r="G11" s="9" t="s">
        <v>38</v>
      </c>
      <c r="I11" s="11"/>
    </row>
    <row r="12" spans="1:7" ht="12.75">
      <c r="A12" s="5" t="s">
        <v>7</v>
      </c>
      <c r="B12" s="8" t="s">
        <v>18</v>
      </c>
      <c r="C12" s="17">
        <v>25434.76</v>
      </c>
      <c r="D12" s="17">
        <f>D6+D7+D8-D9-D11</f>
        <v>26152.269999999993</v>
      </c>
      <c r="E12" s="15">
        <f>D12-C12</f>
        <v>717.5099999999948</v>
      </c>
      <c r="F12" s="10"/>
      <c r="G12" s="5"/>
    </row>
    <row r="13" spans="1:7" ht="12.75">
      <c r="A13" s="8" t="s">
        <v>21</v>
      </c>
      <c r="B13" s="8" t="s">
        <v>22</v>
      </c>
      <c r="C13" s="17">
        <f>C12</f>
        <v>25434.76</v>
      </c>
      <c r="D13" s="17">
        <f>D12</f>
        <v>26152.269999999993</v>
      </c>
      <c r="E13" s="15">
        <f>D13-C13</f>
        <v>717.5099999999948</v>
      </c>
      <c r="F13" s="10"/>
      <c r="G13" s="5"/>
    </row>
    <row r="14" spans="1:7" ht="12.75">
      <c r="A14" s="5" t="s">
        <v>8</v>
      </c>
      <c r="B14" s="8" t="s">
        <v>19</v>
      </c>
      <c r="C14" s="17">
        <v>67774</v>
      </c>
      <c r="D14" s="17">
        <v>67774</v>
      </c>
      <c r="E14" s="15">
        <f>D14-C14</f>
        <v>0</v>
      </c>
      <c r="F14" s="10">
        <f>E14/C14*100</f>
        <v>0</v>
      </c>
      <c r="G14" s="9"/>
    </row>
    <row r="15" spans="1:7" ht="12.75">
      <c r="A15" s="5" t="s">
        <v>9</v>
      </c>
      <c r="B15" s="8" t="s">
        <v>20</v>
      </c>
      <c r="C15" s="15" t="s">
        <v>10</v>
      </c>
      <c r="D15" s="15"/>
      <c r="E15" s="15"/>
      <c r="F15" s="7"/>
      <c r="G15" s="5"/>
    </row>
    <row r="16" spans="1:7" ht="12.75">
      <c r="A16" s="5"/>
      <c r="B16" s="5"/>
      <c r="C16" s="5"/>
      <c r="D16" s="5"/>
      <c r="E16" s="5"/>
      <c r="F16" s="7"/>
      <c r="G16" s="5"/>
    </row>
    <row r="18" ht="12.75">
      <c r="F18"/>
    </row>
    <row r="19" ht="12.75">
      <c r="F19"/>
    </row>
    <row r="20" spans="6:8" ht="12.75">
      <c r="F20"/>
      <c r="G20" s="11"/>
      <c r="H20" s="11"/>
    </row>
    <row r="21" spans="6:7" ht="12.75">
      <c r="F21"/>
      <c r="G21" s="11"/>
    </row>
    <row r="22" spans="5:6" ht="12.75">
      <c r="E22" s="16"/>
      <c r="F22"/>
    </row>
    <row r="23" spans="5:7" ht="14.25" customHeight="1">
      <c r="E23" s="16"/>
      <c r="F23"/>
      <c r="G23" s="11"/>
    </row>
    <row r="24" ht="12.75">
      <c r="F24"/>
    </row>
    <row r="25" ht="12.75">
      <c r="F25"/>
    </row>
    <row r="26" ht="12.75">
      <c r="F26"/>
    </row>
    <row r="27" ht="12.75">
      <c r="F27"/>
    </row>
    <row r="28" ht="12.75">
      <c r="F28"/>
    </row>
    <row r="29" ht="12.75">
      <c r="F29"/>
    </row>
    <row r="30" ht="12.75">
      <c r="F30"/>
    </row>
    <row r="31" spans="6:7" ht="12.75">
      <c r="F31"/>
      <c r="G31" s="11"/>
    </row>
    <row r="32" ht="12.75">
      <c r="F32"/>
    </row>
    <row r="33" ht="12.75">
      <c r="F33"/>
    </row>
    <row r="34" ht="12.75">
      <c r="F34"/>
    </row>
    <row r="35" spans="6:7" ht="12.75">
      <c r="F35"/>
      <c r="G35" s="11"/>
    </row>
    <row r="36" ht="12.75">
      <c r="F36"/>
    </row>
    <row r="37" spans="6:7" ht="12.75">
      <c r="F37" s="11"/>
      <c r="G37" s="11"/>
    </row>
    <row r="38" ht="12.75">
      <c r="F38"/>
    </row>
    <row r="39" spans="6:7" ht="12.75">
      <c r="F39"/>
      <c r="G39" s="11"/>
    </row>
    <row r="40" ht="12.75">
      <c r="F40"/>
    </row>
    <row r="41" spans="4:6" ht="12.75">
      <c r="D41" s="4"/>
      <c r="F41"/>
    </row>
    <row r="42" ht="12.75">
      <c r="F42"/>
    </row>
    <row r="43" ht="12.75">
      <c r="F43"/>
    </row>
  </sheetData>
  <sheetProtection/>
  <printOptions/>
  <pageMargins left="0.7" right="0.7" top="0.75" bottom="0.75" header="0.3" footer="0.3"/>
  <pageSetup fitToHeight="1" fitToWidth="1" horizontalDpi="600" verticalDpi="6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tabSelected="1" zoomScalePageLayoutView="0" workbookViewId="0" topLeftCell="A1">
      <selection activeCell="G21" sqref="G21"/>
    </sheetView>
  </sheetViews>
  <sheetFormatPr defaultColWidth="9.140625" defaultRowHeight="12.75"/>
  <cols>
    <col min="2" max="2" width="26.8515625" style="0" bestFit="1" customWidth="1"/>
    <col min="3" max="3" width="12.28125" style="0" customWidth="1"/>
    <col min="4" max="4" width="16.8515625" style="0" bestFit="1" customWidth="1"/>
    <col min="5" max="5" width="10.28125" style="0" bestFit="1" customWidth="1"/>
    <col min="6" max="6" width="9.140625" style="1" customWidth="1"/>
    <col min="7" max="7" width="55.421875" style="0" bestFit="1" customWidth="1"/>
    <col min="8" max="8" width="77.28125" style="0" customWidth="1"/>
  </cols>
  <sheetData>
    <row r="1" ht="12.75">
      <c r="A1" s="2" t="s">
        <v>23</v>
      </c>
    </row>
    <row r="2" ht="12.75">
      <c r="G2" t="s">
        <v>24</v>
      </c>
    </row>
    <row r="3" spans="3:4" ht="12.75">
      <c r="C3" s="3"/>
      <c r="D3" s="3"/>
    </row>
    <row r="4" spans="1:7" ht="12.75">
      <c r="A4" s="5"/>
      <c r="B4" s="5"/>
      <c r="C4" s="6">
        <v>21.22</v>
      </c>
      <c r="D4" s="14">
        <v>22.23</v>
      </c>
      <c r="E4" s="5" t="s">
        <v>12</v>
      </c>
      <c r="F4" s="7" t="s">
        <v>1</v>
      </c>
      <c r="G4" s="5"/>
    </row>
    <row r="5" spans="1:7" ht="12.75">
      <c r="A5" s="5"/>
      <c r="B5" s="5"/>
      <c r="C5" s="5"/>
      <c r="D5" s="5"/>
      <c r="E5" s="5"/>
      <c r="F5" s="7"/>
      <c r="G5" s="5"/>
    </row>
    <row r="6" spans="1:7" ht="12.75">
      <c r="A6" s="5" t="s">
        <v>11</v>
      </c>
      <c r="B6" s="8" t="s">
        <v>13</v>
      </c>
      <c r="C6" s="17">
        <v>25434.76</v>
      </c>
      <c r="D6" s="17">
        <v>26152</v>
      </c>
      <c r="E6" s="15"/>
      <c r="F6" s="7"/>
      <c r="G6" s="5"/>
    </row>
    <row r="7" spans="1:7" ht="12.75">
      <c r="A7" s="5" t="s">
        <v>2</v>
      </c>
      <c r="B7" s="8" t="s">
        <v>14</v>
      </c>
      <c r="C7" s="17">
        <v>19265</v>
      </c>
      <c r="D7" s="18">
        <v>19843</v>
      </c>
      <c r="E7" s="15">
        <f>D7-C7</f>
        <v>578</v>
      </c>
      <c r="F7" s="7">
        <f>E7/C7*100</f>
        <v>3.0002595380223203</v>
      </c>
      <c r="G7" s="9"/>
    </row>
    <row r="8" spans="1:7" ht="38.25">
      <c r="A8" s="5" t="s">
        <v>3</v>
      </c>
      <c r="B8" s="8" t="s">
        <v>15</v>
      </c>
      <c r="C8" s="17">
        <v>6805.45</v>
      </c>
      <c r="D8" s="17">
        <v>9964</v>
      </c>
      <c r="E8" s="15">
        <f>D8-C8</f>
        <v>3158.55</v>
      </c>
      <c r="F8" s="10">
        <f>E8/C8*100</f>
        <v>46.412066799403426</v>
      </c>
      <c r="G8" s="9" t="s">
        <v>40</v>
      </c>
    </row>
    <row r="9" spans="1:7" ht="12.75">
      <c r="A9" s="5" t="s">
        <v>4</v>
      </c>
      <c r="B9" s="8" t="s">
        <v>0</v>
      </c>
      <c r="C9" s="17">
        <v>7775.96</v>
      </c>
      <c r="D9" s="17">
        <v>9078</v>
      </c>
      <c r="E9" s="15">
        <f>D9-C9</f>
        <v>1302.04</v>
      </c>
      <c r="F9" s="10">
        <f>E9/C9*100</f>
        <v>16.74442769767334</v>
      </c>
      <c r="G9" s="9" t="s">
        <v>39</v>
      </c>
    </row>
    <row r="10" spans="1:7" ht="12.75">
      <c r="A10" s="5" t="s">
        <v>5</v>
      </c>
      <c r="B10" s="8" t="s">
        <v>16</v>
      </c>
      <c r="C10" s="17" t="s">
        <v>10</v>
      </c>
      <c r="D10" s="17" t="s">
        <v>10</v>
      </c>
      <c r="E10" s="15"/>
      <c r="F10" s="10"/>
      <c r="G10" s="5"/>
    </row>
    <row r="11" spans="1:9" ht="51">
      <c r="A11" s="5" t="s">
        <v>6</v>
      </c>
      <c r="B11" s="8" t="s">
        <v>17</v>
      </c>
      <c r="C11" s="17">
        <v>17576.98</v>
      </c>
      <c r="D11" s="17">
        <v>25120</v>
      </c>
      <c r="E11" s="15">
        <f>D11-C11</f>
        <v>7543.02</v>
      </c>
      <c r="F11" s="10">
        <f>E11/C11*100</f>
        <v>42.91419800215965</v>
      </c>
      <c r="G11" s="9" t="s">
        <v>41</v>
      </c>
      <c r="I11" s="11"/>
    </row>
    <row r="12" spans="1:7" ht="12.75">
      <c r="A12" s="5" t="s">
        <v>7</v>
      </c>
      <c r="B12" s="8" t="s">
        <v>18</v>
      </c>
      <c r="C12" s="17">
        <v>26152.269999999993</v>
      </c>
      <c r="D12" s="17">
        <v>21760</v>
      </c>
      <c r="E12" s="15">
        <f>D12-C12</f>
        <v>-4392.269999999993</v>
      </c>
      <c r="F12" s="10"/>
      <c r="G12" s="5"/>
    </row>
    <row r="13" spans="1:7" ht="12.75">
      <c r="A13" s="8" t="s">
        <v>21</v>
      </c>
      <c r="B13" s="8" t="s">
        <v>22</v>
      </c>
      <c r="C13" s="17">
        <v>26152.269999999993</v>
      </c>
      <c r="D13" s="17">
        <f>D12</f>
        <v>21760</v>
      </c>
      <c r="E13" s="15">
        <f>D13-C13</f>
        <v>-4392.269999999993</v>
      </c>
      <c r="F13" s="10"/>
      <c r="G13" s="5"/>
    </row>
    <row r="14" spans="1:7" ht="12.75">
      <c r="A14" s="5" t="s">
        <v>8</v>
      </c>
      <c r="B14" s="8" t="s">
        <v>19</v>
      </c>
      <c r="C14" s="17">
        <v>69465</v>
      </c>
      <c r="D14" s="17">
        <v>70096</v>
      </c>
      <c r="E14" s="15">
        <f>D14-C14</f>
        <v>631</v>
      </c>
      <c r="F14" s="10">
        <f>E14/C14*100</f>
        <v>0.9083711221478443</v>
      </c>
      <c r="G14" s="9"/>
    </row>
    <row r="15" spans="1:7" ht="12.75">
      <c r="A15" s="5" t="s">
        <v>9</v>
      </c>
      <c r="B15" s="8" t="s">
        <v>20</v>
      </c>
      <c r="C15" s="15" t="s">
        <v>10</v>
      </c>
      <c r="D15" s="15"/>
      <c r="E15" s="15"/>
      <c r="F15" s="7"/>
      <c r="G15" s="5"/>
    </row>
    <row r="16" spans="1:7" ht="12.75">
      <c r="A16" s="5"/>
      <c r="B16" s="5"/>
      <c r="C16" s="5"/>
      <c r="D16" s="5"/>
      <c r="E16" s="5"/>
      <c r="F16" s="7"/>
      <c r="G16" s="5"/>
    </row>
    <row r="18" ht="12.75">
      <c r="F18"/>
    </row>
    <row r="19" ht="12.75">
      <c r="F19"/>
    </row>
    <row r="20" spans="6:8" ht="12.75">
      <c r="F20"/>
      <c r="G20" s="11"/>
      <c r="H20" s="11"/>
    </row>
    <row r="21" spans="6:7" ht="12.75">
      <c r="F21"/>
      <c r="G21" s="19"/>
    </row>
    <row r="22" spans="5:7" ht="12.75">
      <c r="E22" s="16"/>
      <c r="F22"/>
      <c r="G22" s="16"/>
    </row>
    <row r="23" spans="5:7" ht="14.25" customHeight="1">
      <c r="E23" s="16"/>
      <c r="F23"/>
      <c r="G23" s="11"/>
    </row>
    <row r="24" ht="12.75">
      <c r="F24"/>
    </row>
    <row r="25" ht="12.75">
      <c r="F25"/>
    </row>
    <row r="26" ht="12.75">
      <c r="F26"/>
    </row>
    <row r="27" ht="12.75">
      <c r="F27"/>
    </row>
    <row r="28" ht="12.75">
      <c r="F28"/>
    </row>
    <row r="29" ht="12.75">
      <c r="F29"/>
    </row>
    <row r="30" ht="12.75">
      <c r="F30"/>
    </row>
    <row r="31" spans="6:7" ht="12.75">
      <c r="F31"/>
      <c r="G31" s="11"/>
    </row>
    <row r="32" ht="12.75">
      <c r="F32"/>
    </row>
    <row r="33" ht="12.75">
      <c r="F33"/>
    </row>
    <row r="34" ht="12.75">
      <c r="F34"/>
    </row>
    <row r="35" spans="6:7" ht="12.75">
      <c r="F35"/>
      <c r="G35" s="11"/>
    </row>
    <row r="36" ht="12.75">
      <c r="F36"/>
    </row>
    <row r="37" spans="6:7" ht="12.75">
      <c r="F37" s="11"/>
      <c r="G37" s="11"/>
    </row>
    <row r="38" ht="12.75">
      <c r="F38"/>
    </row>
    <row r="39" spans="6:7" ht="12.75">
      <c r="F39"/>
      <c r="G39" s="11"/>
    </row>
    <row r="40" ht="12.75">
      <c r="F40"/>
    </row>
    <row r="41" spans="4:6" ht="12.75">
      <c r="D41" s="4"/>
      <c r="F41"/>
    </row>
    <row r="42" ht="12.75">
      <c r="F42"/>
    </row>
    <row r="43" ht="12.75">
      <c r="F43"/>
    </row>
  </sheetData>
  <sheetProtection/>
  <printOptions/>
  <pageMargins left="0.7" right="0.7" top="0.75" bottom="0.75" header="0.3" footer="0.3"/>
  <pageSetup fitToHeight="1" fitToWidth="1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baker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baker</dc:creator>
  <cp:keywords/>
  <dc:description/>
  <cp:lastModifiedBy>Jo</cp:lastModifiedBy>
  <cp:lastPrinted>2023-05-02T22:38:29Z</cp:lastPrinted>
  <dcterms:created xsi:type="dcterms:W3CDTF">2011-05-24T20:28:38Z</dcterms:created>
  <dcterms:modified xsi:type="dcterms:W3CDTF">2023-05-02T22:38:39Z</dcterms:modified>
  <cp:category/>
  <cp:version/>
  <cp:contentType/>
  <cp:contentStatus/>
</cp:coreProperties>
</file>