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PCUser\Dropbox\horning parish council\Finance\Audit\2022.2023\"/>
    </mc:Choice>
  </mc:AlternateContent>
  <xr:revisionPtr revIDLastSave="0" documentId="13_ncr:1_{822A9D0C-A3E3-467C-8E54-4F17407CD6B0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18.2019" sheetId="1" r:id="rId1"/>
    <sheet name="2019.2020" sheetId="2" r:id="rId2"/>
    <sheet name="2020.2021" sheetId="3" r:id="rId3"/>
    <sheet name="2021.2022" sheetId="4" r:id="rId4"/>
    <sheet name="2022.2023" sheetId="5" r:id="rId5"/>
  </sheets>
  <externalReferences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5" l="1"/>
  <c r="D21" i="5"/>
  <c r="D9" i="5" l="1"/>
  <c r="D10" i="5" l="1"/>
  <c r="D13" i="5" s="1"/>
  <c r="D21" i="4"/>
  <c r="D10" i="4"/>
  <c r="D12" i="4" l="1"/>
  <c r="D13" i="4"/>
  <c r="D9" i="4"/>
  <c r="D29" i="3" l="1"/>
  <c r="D10" i="3"/>
  <c r="D9" i="3"/>
  <c r="D35" i="3" l="1"/>
  <c r="D28" i="3"/>
  <c r="D30" i="3" s="1"/>
  <c r="D12" i="3"/>
  <c r="D13" i="3" s="1"/>
  <c r="D36" i="3" l="1"/>
  <c r="C32" i="2"/>
  <c r="C34" i="2"/>
  <c r="C21" i="2"/>
  <c r="C20" i="2"/>
  <c r="C19" i="2"/>
  <c r="C18" i="2"/>
  <c r="D28" i="2" l="1"/>
  <c r="D35" i="2"/>
  <c r="D30" i="2"/>
  <c r="D12" i="2"/>
  <c r="D10" i="2"/>
  <c r="D9" i="2"/>
  <c r="D36" i="2" l="1"/>
  <c r="D13" i="2"/>
  <c r="C27" i="1"/>
  <c r="C23" i="1"/>
  <c r="C22" i="1"/>
  <c r="C26" i="1"/>
  <c r="C18" i="1"/>
  <c r="C24" i="1"/>
  <c r="C21" i="1"/>
  <c r="C20" i="1"/>
  <c r="C19" i="1"/>
  <c r="C32" i="1"/>
  <c r="C34" i="1"/>
  <c r="C33" i="1"/>
  <c r="D35" i="1" l="1"/>
  <c r="D28" i="1"/>
  <c r="D10" i="1"/>
  <c r="D9" i="1"/>
  <c r="D12" i="1" l="1"/>
  <c r="D13" i="1" l="1"/>
  <c r="D30" i="1" l="1"/>
  <c r="D36" i="1" l="1"/>
</calcChain>
</file>

<file path=xl/sharedStrings.xml><?xml version="1.0" encoding="utf-8"?>
<sst xmlns="http://schemas.openxmlformats.org/spreadsheetml/2006/main" count="117" uniqueCount="59">
  <si>
    <t>Bank Reconciliation</t>
  </si>
  <si>
    <t>HORNING PARISH COUNCIL</t>
  </si>
  <si>
    <t xml:space="preserve">Receipts  </t>
  </si>
  <si>
    <t>Less Payments</t>
  </si>
  <si>
    <t xml:space="preserve">Balance as at cash book </t>
  </si>
  <si>
    <t>Unpresented Cheques</t>
  </si>
  <si>
    <t>Add:</t>
  </si>
  <si>
    <t>Precept</t>
  </si>
  <si>
    <t>Allotments</t>
  </si>
  <si>
    <t>Moorings</t>
  </si>
  <si>
    <t>Recycling</t>
  </si>
  <si>
    <t>Donations</t>
  </si>
  <si>
    <t>Slipway</t>
  </si>
  <si>
    <t>VAT returned</t>
  </si>
  <si>
    <t>External funding</t>
  </si>
  <si>
    <t>Misc</t>
  </si>
  <si>
    <t>Receipts TOTAL</t>
  </si>
  <si>
    <t>Less:</t>
  </si>
  <si>
    <t>Clerk Salary</t>
  </si>
  <si>
    <t>VAT</t>
  </si>
  <si>
    <t>Other</t>
  </si>
  <si>
    <t>Payments Total</t>
  </si>
  <si>
    <t>Financial year ending 31 March 2019</t>
  </si>
  <si>
    <t>Balance as at 31st March 2019</t>
  </si>
  <si>
    <t>Receipts 2018/19</t>
  </si>
  <si>
    <t>Total of 2018/2019 Receipts</t>
  </si>
  <si>
    <t>Plus opening balance at 01 April 2018</t>
  </si>
  <si>
    <t>Payments 2018/19</t>
  </si>
  <si>
    <t>Balance of Parish Council Accounts at  31.03.2019</t>
  </si>
  <si>
    <t>Community Account  No 00478385   31.03.18</t>
  </si>
  <si>
    <t>Business Savings Account No 30478504 31.03.18</t>
  </si>
  <si>
    <t>Grant</t>
  </si>
  <si>
    <t>Financial year ending 31 March 2020</t>
  </si>
  <si>
    <t>Balance as at 31st March 2020</t>
  </si>
  <si>
    <t>Community Account  No 00478385   31.03.19</t>
  </si>
  <si>
    <t>Business Savings Account No 30478504 31.03.19</t>
  </si>
  <si>
    <t>Receipts 2019/2020</t>
  </si>
  <si>
    <t>Plus opening balance at 01 April 2019</t>
  </si>
  <si>
    <t>Payments 2019/2020</t>
  </si>
  <si>
    <t>Balance of Parish Council Accounts at  31.03.2020</t>
  </si>
  <si>
    <t>Total of 2019/2020 Receipts</t>
  </si>
  <si>
    <t>Financial year ending 31 March 2021</t>
  </si>
  <si>
    <t>Balance as at 31st March 2021</t>
  </si>
  <si>
    <t>Community Account  No 00478385   31.03.20</t>
  </si>
  <si>
    <t>Business Savings Account No 30478504 31.03.20</t>
  </si>
  <si>
    <t>Balance of Parish Council Accounts at  31.03.2021</t>
  </si>
  <si>
    <t>Total of 2020/2021 Receipts</t>
  </si>
  <si>
    <t>Plus opening balance at 01 April 2020</t>
  </si>
  <si>
    <t>Receipts 2020/2021</t>
  </si>
  <si>
    <t>Payments 2020/2021</t>
  </si>
  <si>
    <t>Recreation ground rent</t>
  </si>
  <si>
    <t>Financial year ending 31 March 2022</t>
  </si>
  <si>
    <t>Balance brought forward</t>
  </si>
  <si>
    <t>Balance as per accounts:</t>
  </si>
  <si>
    <t>Account #3457</t>
  </si>
  <si>
    <t>Financial year ending 31 March 2023</t>
  </si>
  <si>
    <t>Balance as at 31st March 2022</t>
  </si>
  <si>
    <t>Account #550</t>
  </si>
  <si>
    <t>Account #547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</si>
</sst>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£&quot;#,##0;\-&quot;£&quot;#,##0"/>
    <numFmt numFmtId="7" formatCode="&quot;£&quot;#,##0.00;\-&quot;£&quot;#,##0.00"/>
    <numFmt numFmtId="8" formatCode="&quot;£&quot;#,##0.00;[Red]\-&quot;£&quot;#,##0.00"/>
    <numFmt numFmtId="164" formatCode="&quot;£&quot;#,##0.00"/>
    <numFmt numFmtId="165" formatCode="#,##0.000000000000"/>
    <numFmt numFmtId="166" formatCode="#,##0.0"/>
    <numFmt numFmtId="167" formatCode="&quot;£&quot;#,##0.00;[Red]&quot;£&quot;#,##0.00"/>
  </numFmts>
  <fonts count="2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u/>
      <sz val="12"/>
      <color indexed="1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u/>
      <sz val="16"/>
      <name val="Arial"/>
      <family val="2"/>
    </font>
    <font>
      <b/>
      <i/>
      <sz val="12"/>
      <color indexed="40"/>
      <name val="Arial"/>
      <family val="2"/>
    </font>
    <font>
      <sz val="11"/>
      <color theme="1"/>
      <name val="Arial"/>
      <family val="2"/>
    </font>
    <font>
      <b/>
      <i/>
      <u/>
      <sz val="12"/>
      <color indexed="40"/>
      <name val="Arial"/>
      <family val="2"/>
    </font>
    <font>
      <b/>
      <u/>
      <sz val="10"/>
      <color indexed="4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FF0000"/>
      <name val="Arial"/>
      <family val="2"/>
    </font>
    <font>
      <sz val="11"/>
      <color rgb="FFFF0000"/>
      <name val="Arial"/>
      <family val="2"/>
    </font>
    <font>
      <i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u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7" fontId="0" fillId="0" borderId="0" xfId="0" applyNumberForma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/>
    </xf>
    <xf numFmtId="14" fontId="1" fillId="0" borderId="2" xfId="0" applyNumberFormat="1" applyFont="1" applyBorder="1"/>
    <xf numFmtId="15" fontId="1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164" fontId="8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8" fillId="0" borderId="2" xfId="0" applyFont="1" applyBorder="1" applyAlignment="1">
      <alignment horizontal="right" vertical="center"/>
    </xf>
    <xf numFmtId="167" fontId="10" fillId="0" borderId="0" xfId="0" applyNumberFormat="1" applyFont="1" applyAlignment="1">
      <alignment vertical="center"/>
    </xf>
    <xf numFmtId="7" fontId="11" fillId="0" borderId="0" xfId="0" applyNumberFormat="1" applyFont="1" applyAlignment="1">
      <alignment vertical="center"/>
    </xf>
    <xf numFmtId="0" fontId="9" fillId="0" borderId="2" xfId="0" applyFont="1" applyBorder="1" applyAlignment="1">
      <alignment horizontal="right" vertical="center" wrapText="1"/>
    </xf>
    <xf numFmtId="8" fontId="10" fillId="0" borderId="0" xfId="0" applyNumberFormat="1" applyFont="1" applyAlignment="1">
      <alignment vertical="center"/>
    </xf>
    <xf numFmtId="7" fontId="10" fillId="0" borderId="0" xfId="0" applyNumberFormat="1" applyFont="1" applyAlignment="1">
      <alignment vertical="center"/>
    </xf>
    <xf numFmtId="7" fontId="12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164" fontId="10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2" fontId="0" fillId="0" borderId="0" xfId="0" applyNumberFormat="1"/>
    <xf numFmtId="7" fontId="14" fillId="0" borderId="2" xfId="0" applyNumberFormat="1" applyFont="1" applyBorder="1" applyAlignment="1">
      <alignment vertical="center"/>
    </xf>
    <xf numFmtId="7" fontId="14" fillId="0" borderId="3" xfId="0" applyNumberFormat="1" applyFont="1" applyBorder="1" applyAlignment="1">
      <alignment vertical="center"/>
    </xf>
    <xf numFmtId="7" fontId="15" fillId="0" borderId="2" xfId="0" applyNumberFormat="1" applyFont="1" applyBorder="1" applyAlignment="1">
      <alignment vertical="center"/>
    </xf>
    <xf numFmtId="7" fontId="14" fillId="0" borderId="4" xfId="0" applyNumberFormat="1" applyFont="1" applyBorder="1" applyAlignment="1">
      <alignment vertical="center"/>
    </xf>
    <xf numFmtId="7" fontId="15" fillId="3" borderId="2" xfId="0" applyNumberFormat="1" applyFont="1" applyFill="1" applyBorder="1" applyAlignment="1">
      <alignment vertical="center"/>
    </xf>
    <xf numFmtId="7" fontId="16" fillId="2" borderId="5" xfId="0" applyNumberFormat="1" applyFont="1" applyFill="1" applyBorder="1" applyAlignment="1">
      <alignment vertical="center"/>
    </xf>
    <xf numFmtId="7" fontId="15" fillId="3" borderId="7" xfId="0" applyNumberFormat="1" applyFont="1" applyFill="1" applyBorder="1" applyAlignment="1">
      <alignment vertical="center"/>
    </xf>
    <xf numFmtId="7" fontId="16" fillId="2" borderId="8" xfId="0" applyNumberFormat="1" applyFont="1" applyFill="1" applyBorder="1" applyAlignment="1">
      <alignment vertical="center"/>
    </xf>
    <xf numFmtId="164" fontId="17" fillId="0" borderId="2" xfId="0" applyNumberFormat="1" applyFont="1" applyBorder="1" applyAlignment="1">
      <alignment vertical="center"/>
    </xf>
    <xf numFmtId="164" fontId="17" fillId="0" borderId="2" xfId="0" applyNumberFormat="1" applyFont="1" applyBorder="1"/>
    <xf numFmtId="164" fontId="14" fillId="0" borderId="2" xfId="0" applyNumberFormat="1" applyFont="1" applyBorder="1" applyAlignment="1">
      <alignment vertical="center"/>
    </xf>
    <xf numFmtId="164" fontId="16" fillId="0" borderId="8" xfId="0" applyNumberFormat="1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164" fontId="15" fillId="0" borderId="2" xfId="0" applyNumberFormat="1" applyFont="1" applyBorder="1" applyAlignment="1">
      <alignment horizontal="right" vertical="center"/>
    </xf>
    <xf numFmtId="164" fontId="15" fillId="0" borderId="0" xfId="0" applyNumberFormat="1" applyFont="1" applyAlignment="1">
      <alignment vertical="center"/>
    </xf>
    <xf numFmtId="164" fontId="15" fillId="0" borderId="2" xfId="0" applyNumberFormat="1" applyFont="1" applyBorder="1" applyAlignment="1">
      <alignment vertical="center"/>
    </xf>
    <xf numFmtId="164" fontId="18" fillId="0" borderId="2" xfId="0" applyNumberFormat="1" applyFont="1" applyBorder="1" applyAlignment="1">
      <alignment horizontal="right" vertical="center"/>
    </xf>
    <xf numFmtId="164" fontId="18" fillId="0" borderId="7" xfId="0" applyNumberFormat="1" applyFont="1" applyBorder="1" applyAlignment="1">
      <alignment horizontal="right" vertical="center"/>
    </xf>
    <xf numFmtId="7" fontId="15" fillId="0" borderId="1" xfId="0" applyNumberFormat="1" applyFont="1" applyBorder="1" applyAlignment="1">
      <alignment vertical="center"/>
    </xf>
    <xf numFmtId="164" fontId="19" fillId="0" borderId="2" xfId="0" applyNumberFormat="1" applyFont="1" applyBorder="1" applyAlignment="1">
      <alignment horizontal="right" vertical="center"/>
    </xf>
    <xf numFmtId="8" fontId="15" fillId="0" borderId="2" xfId="0" applyNumberFormat="1" applyFont="1" applyBorder="1" applyAlignment="1">
      <alignment vertical="center" wrapText="1"/>
    </xf>
    <xf numFmtId="8" fontId="15" fillId="0" borderId="2" xfId="0" applyNumberFormat="1" applyFont="1" applyBorder="1" applyAlignment="1">
      <alignment vertical="center"/>
    </xf>
    <xf numFmtId="7" fontId="19" fillId="0" borderId="2" xfId="0" applyNumberFormat="1" applyFont="1" applyBorder="1" applyAlignment="1">
      <alignment vertical="center"/>
    </xf>
    <xf numFmtId="7" fontId="20" fillId="3" borderId="2" xfId="0" applyNumberFormat="1" applyFont="1" applyFill="1" applyBorder="1" applyAlignment="1">
      <alignment vertical="center"/>
    </xf>
    <xf numFmtId="5" fontId="14" fillId="0" borderId="2" xfId="0" applyNumberFormat="1" applyFont="1" applyBorder="1" applyAlignment="1">
      <alignment vertical="center"/>
    </xf>
    <xf numFmtId="5" fontId="14" fillId="0" borderId="3" xfId="0" applyNumberFormat="1" applyFont="1" applyBorder="1" applyAlignment="1">
      <alignment vertical="center"/>
    </xf>
    <xf numFmtId="5" fontId="15" fillId="0" borderId="2" xfId="0" applyNumberFormat="1" applyFont="1" applyBorder="1" applyAlignment="1">
      <alignment vertical="center"/>
    </xf>
    <xf numFmtId="5" fontId="14" fillId="0" borderId="4" xfId="0" applyNumberFormat="1" applyFont="1" applyBorder="1" applyAlignment="1">
      <alignment vertical="center"/>
    </xf>
    <xf numFmtId="5" fontId="15" fillId="3" borderId="2" xfId="0" applyNumberFormat="1" applyFont="1" applyFill="1" applyBorder="1" applyAlignment="1">
      <alignment vertical="center"/>
    </xf>
    <xf numFmtId="5" fontId="16" fillId="2" borderId="5" xfId="0" applyNumberFormat="1" applyFont="1" applyFill="1" applyBorder="1" applyAlignment="1">
      <alignment vertical="center"/>
    </xf>
    <xf numFmtId="5" fontId="15" fillId="3" borderId="7" xfId="0" applyNumberFormat="1" applyFont="1" applyFill="1" applyBorder="1" applyAlignment="1">
      <alignment vertical="center"/>
    </xf>
    <xf numFmtId="5" fontId="16" fillId="2" borderId="8" xfId="0" applyNumberFormat="1" applyFont="1" applyFill="1" applyBorder="1" applyAlignment="1">
      <alignment vertical="center"/>
    </xf>
    <xf numFmtId="5" fontId="17" fillId="0" borderId="2" xfId="0" applyNumberFormat="1" applyFont="1" applyBorder="1" applyAlignment="1">
      <alignment vertical="center"/>
    </xf>
    <xf numFmtId="5" fontId="17" fillId="0" borderId="2" xfId="0" applyNumberFormat="1" applyFont="1" applyBorder="1"/>
    <xf numFmtId="5" fontId="16" fillId="0" borderId="8" xfId="0" applyNumberFormat="1" applyFont="1" applyBorder="1" applyAlignment="1">
      <alignment vertical="center"/>
    </xf>
    <xf numFmtId="5" fontId="15" fillId="0" borderId="4" xfId="0" applyNumberFormat="1" applyFont="1" applyBorder="1" applyAlignment="1">
      <alignment vertical="center"/>
    </xf>
    <xf numFmtId="5" fontId="15" fillId="0" borderId="2" xfId="0" applyNumberFormat="1" applyFont="1" applyBorder="1" applyAlignment="1">
      <alignment horizontal="right" vertical="center"/>
    </xf>
    <xf numFmtId="5" fontId="15" fillId="0" borderId="0" xfId="0" applyNumberFormat="1" applyFont="1" applyAlignment="1">
      <alignment vertical="center"/>
    </xf>
    <xf numFmtId="5" fontId="18" fillId="0" borderId="2" xfId="0" applyNumberFormat="1" applyFont="1" applyBorder="1" applyAlignment="1">
      <alignment horizontal="right" vertical="center"/>
    </xf>
    <xf numFmtId="5" fontId="18" fillId="0" borderId="7" xfId="0" applyNumberFormat="1" applyFont="1" applyBorder="1" applyAlignment="1">
      <alignment horizontal="right" vertical="center"/>
    </xf>
    <xf numFmtId="5" fontId="15" fillId="0" borderId="1" xfId="0" applyNumberFormat="1" applyFont="1" applyBorder="1" applyAlignment="1">
      <alignment vertical="center"/>
    </xf>
    <xf numFmtId="5" fontId="19" fillId="0" borderId="2" xfId="0" applyNumberFormat="1" applyFont="1" applyBorder="1" applyAlignment="1">
      <alignment horizontal="right" vertical="center"/>
    </xf>
    <xf numFmtId="5" fontId="15" fillId="0" borderId="2" xfId="0" applyNumberFormat="1" applyFont="1" applyBorder="1" applyAlignment="1">
      <alignment vertical="center" wrapText="1"/>
    </xf>
    <xf numFmtId="5" fontId="19" fillId="0" borderId="2" xfId="0" applyNumberFormat="1" applyFont="1" applyBorder="1" applyAlignment="1">
      <alignment vertical="center"/>
    </xf>
    <xf numFmtId="5" fontId="20" fillId="3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5" fontId="20" fillId="0" borderId="2" xfId="0" applyNumberFormat="1" applyFont="1" applyBorder="1" applyAlignment="1">
      <alignment vertical="center"/>
    </xf>
    <xf numFmtId="5" fontId="15" fillId="4" borderId="2" xfId="0" applyNumberFormat="1" applyFont="1" applyFill="1" applyBorder="1" applyAlignment="1">
      <alignment horizontal="right" vertical="center"/>
    </xf>
    <xf numFmtId="7" fontId="15" fillId="0" borderId="0" xfId="0" applyNumberFormat="1" applyFont="1" applyAlignment="1">
      <alignment vertical="center"/>
    </xf>
    <xf numFmtId="7" fontId="15" fillId="4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User/Dropbox/horning%20parish%20council/Finance/2018-19/R&amp;P%202018.19%20combined%20with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User/Dropbox/horning%20parish%20council/Finance/2019.20/R&amp;P%202019.20%20combined%20with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eipts 18.19"/>
      <sheetName val="Budget 2018.19"/>
      <sheetName val="Payments 18.19"/>
      <sheetName val="AM budget 2019 20"/>
    </sheetNames>
    <sheetDataSet>
      <sheetData sheetId="0">
        <row r="83">
          <cell r="E83">
            <v>598.5</v>
          </cell>
          <cell r="F83">
            <v>1123.07</v>
          </cell>
          <cell r="G83">
            <v>359.53</v>
          </cell>
          <cell r="H83">
            <v>1500</v>
          </cell>
          <cell r="I83">
            <v>180</v>
          </cell>
          <cell r="J83">
            <v>27.509999999999998</v>
          </cell>
          <cell r="K83">
            <v>16396</v>
          </cell>
          <cell r="L83">
            <v>644</v>
          </cell>
          <cell r="N83">
            <v>275</v>
          </cell>
          <cell r="Q83">
            <v>15863.47</v>
          </cell>
        </row>
      </sheetData>
      <sheetData sheetId="1"/>
      <sheetData sheetId="2">
        <row r="183">
          <cell r="G183">
            <v>3983.8400000000006</v>
          </cell>
          <cell r="L183">
            <v>6702.5599999999995</v>
          </cell>
          <cell r="N183">
            <v>733.31000000000006</v>
          </cell>
        </row>
        <row r="187">
          <cell r="I187">
            <v>29423.39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eipts 1920"/>
      <sheetName val="Budget 2020.21"/>
      <sheetName val="Payments 1920"/>
      <sheetName val="AM budget 2020.21"/>
    </sheetNames>
    <sheetDataSet>
      <sheetData sheetId="0">
        <row r="80">
          <cell r="D80">
            <v>27996.9</v>
          </cell>
          <cell r="E80">
            <v>580</v>
          </cell>
          <cell r="H80">
            <v>1600</v>
          </cell>
          <cell r="K80">
            <v>18949</v>
          </cell>
          <cell r="L80">
            <v>586</v>
          </cell>
        </row>
      </sheetData>
      <sheetData sheetId="1"/>
      <sheetData sheetId="2">
        <row r="154">
          <cell r="F154">
            <v>23657.920000000006</v>
          </cell>
          <cell r="L154">
            <v>6890.6500000000015</v>
          </cell>
          <cell r="N154">
            <v>540.92999999999995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opLeftCell="A13" workbookViewId="0">
      <selection activeCell="D36" sqref="D36"/>
    </sheetView>
  </sheetViews>
  <sheetFormatPr defaultRowHeight="15" x14ac:dyDescent="0.25"/>
  <cols>
    <col min="1" max="1" width="14.28515625" style="3" customWidth="1"/>
    <col min="2" max="2" width="63.42578125" style="3" customWidth="1"/>
    <col min="3" max="3" width="15.140625" style="3" customWidth="1"/>
    <col min="4" max="4" width="19.85546875" style="3" customWidth="1"/>
    <col min="5" max="5" width="9.140625" style="3"/>
    <col min="6" max="6" width="16.5703125" style="3" customWidth="1"/>
    <col min="7" max="7" width="22" style="3" customWidth="1"/>
    <col min="8" max="8" width="9.140625" style="3"/>
    <col min="9" max="9" width="10.140625" style="3" bestFit="1" customWidth="1"/>
    <col min="10" max="10" width="16.7109375" style="3" bestFit="1" customWidth="1"/>
    <col min="11" max="16384" width="9.140625" style="3"/>
  </cols>
  <sheetData>
    <row r="1" spans="1:8" ht="15.75" x14ac:dyDescent="0.25">
      <c r="A1" s="1"/>
      <c r="B1" s="2" t="s">
        <v>0</v>
      </c>
    </row>
    <row r="2" spans="1:8" x14ac:dyDescent="0.25">
      <c r="A2" s="1"/>
      <c r="B2" s="4" t="s">
        <v>22</v>
      </c>
      <c r="C2" s="1"/>
      <c r="D2" s="1"/>
      <c r="E2" s="1"/>
    </row>
    <row r="3" spans="1:8" x14ac:dyDescent="0.25">
      <c r="A3" s="1"/>
      <c r="B3" s="5"/>
      <c r="C3" s="6"/>
      <c r="D3" s="7"/>
      <c r="E3" s="1"/>
    </row>
    <row r="4" spans="1:8" ht="18" x14ac:dyDescent="0.25">
      <c r="A4" s="1"/>
      <c r="B4" s="8" t="s">
        <v>1</v>
      </c>
      <c r="C4" s="6"/>
      <c r="D4" s="7"/>
      <c r="E4" s="1"/>
    </row>
    <row r="5" spans="1:8" x14ac:dyDescent="0.25">
      <c r="A5" s="1"/>
      <c r="B5" s="1"/>
      <c r="C5" s="1"/>
      <c r="D5" s="1"/>
      <c r="E5" s="1"/>
    </row>
    <row r="6" spans="1:8" ht="20.25" x14ac:dyDescent="0.25">
      <c r="A6" s="9"/>
      <c r="B6" s="10" t="s">
        <v>23</v>
      </c>
      <c r="C6" s="11"/>
      <c r="D6" s="11"/>
      <c r="E6" s="1"/>
    </row>
    <row r="7" spans="1:8" x14ac:dyDescent="0.25">
      <c r="A7" s="12"/>
      <c r="B7" s="11"/>
      <c r="C7" s="11"/>
      <c r="D7" s="11"/>
      <c r="E7" s="1"/>
    </row>
    <row r="8" spans="1:8" ht="15.75" x14ac:dyDescent="0.25">
      <c r="A8" s="12"/>
      <c r="B8" s="13" t="s">
        <v>29</v>
      </c>
      <c r="C8" s="44">
        <v>7137.6</v>
      </c>
      <c r="D8" s="44"/>
      <c r="E8" s="1"/>
    </row>
    <row r="9" spans="1:8" ht="16.5" thickBot="1" x14ac:dyDescent="0.3">
      <c r="A9" s="12"/>
      <c r="B9" s="13" t="s">
        <v>30</v>
      </c>
      <c r="C9" s="44">
        <v>14112.08</v>
      </c>
      <c r="D9" s="45">
        <f>SUM(C8:C9)</f>
        <v>21249.68</v>
      </c>
      <c r="E9" s="1"/>
      <c r="F9" s="14"/>
      <c r="G9" s="14"/>
    </row>
    <row r="10" spans="1:8" ht="16.5" thickTop="1" x14ac:dyDescent="0.25">
      <c r="A10" s="12"/>
      <c r="B10" s="13" t="s">
        <v>2</v>
      </c>
      <c r="C10" s="46">
        <v>36967.08</v>
      </c>
      <c r="D10" s="47">
        <f>SUM(C8:C10)</f>
        <v>58216.76</v>
      </c>
      <c r="E10" s="1"/>
      <c r="F10" s="43"/>
      <c r="H10" s="15"/>
    </row>
    <row r="11" spans="1:8" x14ac:dyDescent="0.25">
      <c r="A11" s="12"/>
      <c r="B11" s="16"/>
      <c r="C11" s="46"/>
      <c r="D11" s="46"/>
      <c r="E11" s="1"/>
      <c r="F11" s="43"/>
    </row>
    <row r="12" spans="1:8" ht="15.75" x14ac:dyDescent="0.25">
      <c r="A12" s="12"/>
      <c r="B12" s="13" t="s">
        <v>3</v>
      </c>
      <c r="C12" s="46">
        <v>40843.1</v>
      </c>
      <c r="D12" s="44">
        <f>SUM(C12)</f>
        <v>40843.1</v>
      </c>
      <c r="E12" s="1"/>
    </row>
    <row r="13" spans="1:8" ht="21" thickBot="1" x14ac:dyDescent="0.3">
      <c r="A13" s="12"/>
      <c r="B13" s="17" t="s">
        <v>4</v>
      </c>
      <c r="C13" s="48"/>
      <c r="D13" s="49">
        <f>SUM(D10-D12)</f>
        <v>17373.660000000003</v>
      </c>
      <c r="E13" s="1"/>
    </row>
    <row r="14" spans="1:8" ht="20.25" x14ac:dyDescent="0.25">
      <c r="A14" s="18"/>
      <c r="B14" s="19" t="s">
        <v>5</v>
      </c>
      <c r="C14" s="50"/>
      <c r="D14" s="51"/>
      <c r="E14" s="1"/>
    </row>
    <row r="15" spans="1:8" x14ac:dyDescent="0.2">
      <c r="A15" s="11"/>
      <c r="B15" s="20"/>
      <c r="C15" s="52"/>
      <c r="D15" s="53"/>
      <c r="E15" s="1"/>
    </row>
    <row r="16" spans="1:8" ht="20.25" x14ac:dyDescent="0.25">
      <c r="A16" s="21"/>
      <c r="B16" s="22"/>
      <c r="C16" s="54"/>
      <c r="D16" s="55"/>
      <c r="E16" s="23"/>
      <c r="F16" s="14"/>
    </row>
    <row r="17" spans="1:10" ht="20.25" x14ac:dyDescent="0.25">
      <c r="A17" s="24" t="s">
        <v>6</v>
      </c>
      <c r="B17" s="25" t="s">
        <v>24</v>
      </c>
      <c r="C17" s="46"/>
      <c r="D17" s="56"/>
      <c r="E17" s="26"/>
    </row>
    <row r="18" spans="1:10" ht="15.75" x14ac:dyDescent="0.25">
      <c r="A18" s="12"/>
      <c r="B18" s="27" t="s">
        <v>7</v>
      </c>
      <c r="C18" s="46">
        <f>'[1]Receipts 18.19'!$K$83</f>
        <v>16396</v>
      </c>
      <c r="D18" s="57"/>
      <c r="E18" s="26"/>
    </row>
    <row r="19" spans="1:10" ht="15.75" x14ac:dyDescent="0.25">
      <c r="A19" s="12"/>
      <c r="B19" s="27" t="s">
        <v>31</v>
      </c>
      <c r="C19" s="46">
        <f>'[1]Receipts 18.19'!$L$83</f>
        <v>644</v>
      </c>
      <c r="D19" s="57"/>
      <c r="E19" s="26"/>
    </row>
    <row r="20" spans="1:10" ht="15.75" x14ac:dyDescent="0.25">
      <c r="A20" s="12"/>
      <c r="B20" s="27" t="s">
        <v>8</v>
      </c>
      <c r="C20" s="58">
        <f>'[1]Receipts 18.19'!$E$83</f>
        <v>598.5</v>
      </c>
      <c r="D20" s="57"/>
      <c r="E20" s="26"/>
      <c r="F20" s="28"/>
    </row>
    <row r="21" spans="1:10" ht="15.75" x14ac:dyDescent="0.25">
      <c r="A21" s="12"/>
      <c r="B21" s="27" t="s">
        <v>9</v>
      </c>
      <c r="C21" s="59">
        <f>'[1]Receipts 18.19'!$H$83</f>
        <v>1500</v>
      </c>
      <c r="D21" s="57"/>
      <c r="E21" s="26"/>
      <c r="F21" s="28"/>
    </row>
    <row r="22" spans="1:10" ht="15.75" x14ac:dyDescent="0.25">
      <c r="A22" s="12"/>
      <c r="B22" s="27" t="s">
        <v>10</v>
      </c>
      <c r="C22" s="59">
        <f>'[1]Receipts 18.19'!$F$83</f>
        <v>1123.07</v>
      </c>
      <c r="D22" s="57"/>
      <c r="E22" s="26"/>
      <c r="F22" s="28"/>
      <c r="G22" s="43"/>
    </row>
    <row r="23" spans="1:10" ht="15.75" x14ac:dyDescent="0.25">
      <c r="A23" s="12"/>
      <c r="B23" s="27" t="s">
        <v>11</v>
      </c>
      <c r="C23" s="59">
        <f>'[1]Receipts 18.19'!$G$83</f>
        <v>359.53</v>
      </c>
      <c r="D23" s="57"/>
      <c r="E23" s="26"/>
      <c r="F23" s="28"/>
      <c r="G23" s="43"/>
    </row>
    <row r="24" spans="1:10" ht="15.75" x14ac:dyDescent="0.25">
      <c r="A24" s="12"/>
      <c r="B24" s="27" t="s">
        <v>12</v>
      </c>
      <c r="C24" s="59">
        <f>'[1]Receipts 18.19'!$I$83</f>
        <v>180</v>
      </c>
      <c r="D24" s="57"/>
      <c r="E24" s="26"/>
      <c r="F24" s="28"/>
      <c r="J24" s="29"/>
    </row>
    <row r="25" spans="1:10" ht="15.75" x14ac:dyDescent="0.25">
      <c r="A25" s="12"/>
      <c r="B25" s="27" t="s">
        <v>13</v>
      </c>
      <c r="C25" s="59"/>
      <c r="D25" s="57"/>
      <c r="E25" s="26"/>
      <c r="F25" s="28"/>
      <c r="G25" s="30"/>
    </row>
    <row r="26" spans="1:10" ht="15.75" x14ac:dyDescent="0.25">
      <c r="A26" s="12"/>
      <c r="B26" s="27" t="s">
        <v>14</v>
      </c>
      <c r="C26" s="59">
        <f>'[1]Receipts 18.19'!$Q$83-5000</f>
        <v>10863.47</v>
      </c>
      <c r="D26" s="57"/>
      <c r="E26" s="26"/>
      <c r="F26" s="28"/>
    </row>
    <row r="27" spans="1:10" ht="15.75" x14ac:dyDescent="0.25">
      <c r="A27" s="12"/>
      <c r="B27" s="27" t="s">
        <v>15</v>
      </c>
      <c r="C27" s="46">
        <f>'[1]Receipts 18.19'!$J$83+'[1]Receipts 18.19'!$N$83</f>
        <v>302.51</v>
      </c>
      <c r="D27" s="57"/>
      <c r="E27" s="26"/>
      <c r="F27" s="28"/>
    </row>
    <row r="28" spans="1:10" x14ac:dyDescent="0.25">
      <c r="A28" s="12"/>
      <c r="B28" s="31" t="s">
        <v>25</v>
      </c>
      <c r="C28" s="46"/>
      <c r="D28" s="60">
        <f>SUM(C18:C27)</f>
        <v>31967.079999999998</v>
      </c>
      <c r="E28" s="32"/>
      <c r="F28" s="33"/>
    </row>
    <row r="29" spans="1:10" x14ac:dyDescent="0.25">
      <c r="A29" s="12"/>
      <c r="B29" s="31" t="s">
        <v>26</v>
      </c>
      <c r="C29" s="46"/>
      <c r="D29" s="61">
        <v>21249.68</v>
      </c>
      <c r="E29" s="32"/>
      <c r="F29" s="28"/>
    </row>
    <row r="30" spans="1:10" ht="20.25" x14ac:dyDescent="0.25">
      <c r="A30" s="21"/>
      <c r="B30" s="34" t="s">
        <v>16</v>
      </c>
      <c r="C30" s="62"/>
      <c r="D30" s="63">
        <f>SUM(D28+D29)</f>
        <v>53216.759999999995</v>
      </c>
      <c r="E30" s="35"/>
    </row>
    <row r="31" spans="1:10" ht="20.25" x14ac:dyDescent="0.25">
      <c r="A31" s="24" t="s">
        <v>17</v>
      </c>
      <c r="B31" s="25" t="s">
        <v>27</v>
      </c>
      <c r="C31" s="46"/>
      <c r="D31" s="56"/>
      <c r="E31" s="36"/>
    </row>
    <row r="32" spans="1:10" ht="15.75" x14ac:dyDescent="0.25">
      <c r="A32" s="12"/>
      <c r="B32" s="27" t="s">
        <v>18</v>
      </c>
      <c r="C32" s="46">
        <f>'[1]Payments 18.19'!$L$183+'[1]Payments 18.19'!$N$183</f>
        <v>7435.87</v>
      </c>
      <c r="D32" s="64"/>
      <c r="E32" s="37"/>
    </row>
    <row r="33" spans="1:7" ht="15.75" x14ac:dyDescent="0.25">
      <c r="A33" s="12"/>
      <c r="B33" s="13" t="s">
        <v>19</v>
      </c>
      <c r="C33" s="46">
        <f>'[1]Payments 18.19'!$G$183</f>
        <v>3983.8400000000006</v>
      </c>
      <c r="D33" s="65"/>
      <c r="E33" s="38"/>
    </row>
    <row r="34" spans="1:7" ht="15.75" x14ac:dyDescent="0.25">
      <c r="A34" s="12"/>
      <c r="B34" s="13" t="s">
        <v>20</v>
      </c>
      <c r="C34" s="46">
        <f>'[1]Payments 18.19'!$I$187</f>
        <v>29423.39</v>
      </c>
      <c r="D34" s="65"/>
      <c r="E34" s="38"/>
    </row>
    <row r="35" spans="1:7" ht="20.25" x14ac:dyDescent="0.25">
      <c r="A35" s="21"/>
      <c r="B35" s="39" t="s">
        <v>21</v>
      </c>
      <c r="C35" s="46"/>
      <c r="D35" s="66">
        <f>SUM(C32:C34)</f>
        <v>40843.1</v>
      </c>
      <c r="E35" s="40"/>
    </row>
    <row r="36" spans="1:7" ht="40.5" x14ac:dyDescent="0.25">
      <c r="A36" s="12"/>
      <c r="B36" s="17" t="s">
        <v>28</v>
      </c>
      <c r="C36" s="48"/>
      <c r="D36" s="67">
        <f>SUM(D30-D35)</f>
        <v>12373.659999999996</v>
      </c>
      <c r="E36" s="41"/>
      <c r="G36" s="42"/>
    </row>
  </sheetData>
  <pageMargins left="0.7" right="0.7" top="0.75" bottom="0.75" header="0.3" footer="0.3"/>
  <pageSetup paperSize="9" scale="7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topLeftCell="A4" workbookViewId="0">
      <selection activeCell="F32" sqref="F32"/>
    </sheetView>
  </sheetViews>
  <sheetFormatPr defaultRowHeight="15" x14ac:dyDescent="0.25"/>
  <cols>
    <col min="1" max="1" width="14.28515625" style="3" customWidth="1"/>
    <col min="2" max="2" width="63.42578125" style="3" customWidth="1"/>
    <col min="3" max="3" width="15.140625" style="3" customWidth="1"/>
    <col min="4" max="4" width="19.85546875" style="3" customWidth="1"/>
    <col min="5" max="5" width="9.140625" style="3"/>
    <col min="6" max="6" width="16.5703125" style="3" customWidth="1"/>
    <col min="7" max="7" width="22" style="3" customWidth="1"/>
    <col min="8" max="8" width="9.140625" style="3"/>
    <col min="9" max="9" width="10.140625" style="3" bestFit="1" customWidth="1"/>
    <col min="10" max="10" width="16.7109375" style="3" bestFit="1" customWidth="1"/>
    <col min="11" max="16384" width="9.140625" style="3"/>
  </cols>
  <sheetData>
    <row r="1" spans="1:8" ht="15.75" x14ac:dyDescent="0.25">
      <c r="A1" s="1"/>
      <c r="B1" s="2" t="s">
        <v>0</v>
      </c>
    </row>
    <row r="2" spans="1:8" x14ac:dyDescent="0.25">
      <c r="A2" s="1"/>
      <c r="B2" s="4" t="s">
        <v>32</v>
      </c>
      <c r="C2" s="1"/>
      <c r="D2" s="1"/>
      <c r="E2" s="1"/>
    </row>
    <row r="3" spans="1:8" x14ac:dyDescent="0.25">
      <c r="A3" s="1"/>
      <c r="B3" s="5"/>
      <c r="C3" s="6"/>
      <c r="D3" s="7"/>
      <c r="E3" s="1"/>
    </row>
    <row r="4" spans="1:8" ht="18" x14ac:dyDescent="0.25">
      <c r="A4" s="1"/>
      <c r="B4" s="8" t="s">
        <v>1</v>
      </c>
      <c r="C4" s="6"/>
      <c r="D4" s="7"/>
      <c r="E4" s="1"/>
    </row>
    <row r="5" spans="1:8" x14ac:dyDescent="0.25">
      <c r="A5" s="1"/>
      <c r="B5" s="1"/>
      <c r="C5" s="1"/>
      <c r="D5" s="1"/>
      <c r="E5" s="1"/>
    </row>
    <row r="6" spans="1:8" ht="20.25" x14ac:dyDescent="0.25">
      <c r="A6" s="9"/>
      <c r="B6" s="10" t="s">
        <v>33</v>
      </c>
      <c r="C6" s="11"/>
      <c r="D6" s="11"/>
      <c r="E6" s="1"/>
    </row>
    <row r="7" spans="1:8" x14ac:dyDescent="0.25">
      <c r="A7" s="12"/>
      <c r="B7" s="11"/>
      <c r="C7" s="11"/>
      <c r="D7" s="11"/>
      <c r="E7" s="1"/>
    </row>
    <row r="8" spans="1:8" ht="15.75" x14ac:dyDescent="0.25">
      <c r="A8" s="12"/>
      <c r="B8" s="13" t="s">
        <v>34</v>
      </c>
      <c r="C8" s="68">
        <v>8234</v>
      </c>
      <c r="D8" s="68"/>
      <c r="E8" s="1"/>
    </row>
    <row r="9" spans="1:8" ht="16.5" thickBot="1" x14ac:dyDescent="0.3">
      <c r="A9" s="12"/>
      <c r="B9" s="13" t="s">
        <v>35</v>
      </c>
      <c r="C9" s="68">
        <v>9140</v>
      </c>
      <c r="D9" s="69">
        <f>SUM(C8:C9)</f>
        <v>17374</v>
      </c>
      <c r="E9" s="1"/>
      <c r="F9" s="14"/>
      <c r="G9" s="14"/>
    </row>
    <row r="10" spans="1:8" ht="16.5" thickTop="1" x14ac:dyDescent="0.25">
      <c r="A10" s="12"/>
      <c r="B10" s="13" t="s">
        <v>2</v>
      </c>
      <c r="C10" s="70">
        <v>27997</v>
      </c>
      <c r="D10" s="71">
        <f>SUM(C8:C10)</f>
        <v>45371</v>
      </c>
      <c r="E10" s="1"/>
      <c r="F10" s="43"/>
      <c r="H10" s="15"/>
    </row>
    <row r="11" spans="1:8" x14ac:dyDescent="0.25">
      <c r="A11" s="12"/>
      <c r="B11" s="16"/>
      <c r="C11" s="70"/>
      <c r="D11" s="70"/>
      <c r="E11" s="1"/>
      <c r="F11" s="43"/>
    </row>
    <row r="12" spans="1:8" ht="15.75" x14ac:dyDescent="0.25">
      <c r="A12" s="12"/>
      <c r="B12" s="13" t="s">
        <v>3</v>
      </c>
      <c r="C12" s="70">
        <v>23658</v>
      </c>
      <c r="D12" s="68">
        <f>SUM(C12)</f>
        <v>23658</v>
      </c>
      <c r="E12" s="1"/>
    </row>
    <row r="13" spans="1:8" ht="21" thickBot="1" x14ac:dyDescent="0.3">
      <c r="A13" s="12"/>
      <c r="B13" s="17" t="s">
        <v>4</v>
      </c>
      <c r="C13" s="72"/>
      <c r="D13" s="73">
        <f>SUM(D10-D12)</f>
        <v>21713</v>
      </c>
      <c r="E13" s="1"/>
    </row>
    <row r="14" spans="1:8" ht="20.25" x14ac:dyDescent="0.25">
      <c r="A14" s="18"/>
      <c r="B14" s="19" t="s">
        <v>5</v>
      </c>
      <c r="C14" s="74"/>
      <c r="D14" s="75"/>
      <c r="E14" s="1"/>
    </row>
    <row r="15" spans="1:8" x14ac:dyDescent="0.2">
      <c r="A15" s="11"/>
      <c r="B15" s="20"/>
      <c r="C15" s="76"/>
      <c r="D15" s="77"/>
      <c r="E15" s="1"/>
    </row>
    <row r="16" spans="1:8" ht="20.25" x14ac:dyDescent="0.25">
      <c r="A16" s="21"/>
      <c r="B16" s="22"/>
      <c r="C16" s="68"/>
      <c r="D16" s="78"/>
      <c r="E16" s="23"/>
      <c r="F16" s="14"/>
    </row>
    <row r="17" spans="1:10" ht="20.25" x14ac:dyDescent="0.25">
      <c r="A17" s="24" t="s">
        <v>6</v>
      </c>
      <c r="B17" s="25" t="s">
        <v>36</v>
      </c>
      <c r="C17" s="70"/>
      <c r="D17" s="79"/>
      <c r="E17" s="26"/>
    </row>
    <row r="18" spans="1:10" ht="15.75" x14ac:dyDescent="0.25">
      <c r="A18" s="12"/>
      <c r="B18" s="27" t="s">
        <v>7</v>
      </c>
      <c r="C18" s="70">
        <f>'[2]Receipts 1920'!$K$80</f>
        <v>18949</v>
      </c>
      <c r="D18" s="80"/>
      <c r="E18" s="26"/>
    </row>
    <row r="19" spans="1:10" ht="15.75" x14ac:dyDescent="0.25">
      <c r="A19" s="12"/>
      <c r="B19" s="27" t="s">
        <v>31</v>
      </c>
      <c r="C19" s="70">
        <f>'[2]Receipts 1920'!$L$80</f>
        <v>586</v>
      </c>
      <c r="D19" s="80"/>
      <c r="E19" s="26"/>
    </row>
    <row r="20" spans="1:10" ht="15.75" x14ac:dyDescent="0.25">
      <c r="A20" s="12"/>
      <c r="B20" s="27" t="s">
        <v>8</v>
      </c>
      <c r="C20" s="81">
        <f>'[2]Receipts 1920'!$E$80</f>
        <v>580</v>
      </c>
      <c r="D20" s="80"/>
      <c r="E20" s="26"/>
      <c r="F20" s="28"/>
    </row>
    <row r="21" spans="1:10" ht="15.75" x14ac:dyDescent="0.25">
      <c r="A21" s="12"/>
      <c r="B21" s="27" t="s">
        <v>9</v>
      </c>
      <c r="C21" s="70">
        <f>'[2]Receipts 1920'!$H$80</f>
        <v>1600</v>
      </c>
      <c r="D21" s="80"/>
      <c r="E21" s="26"/>
      <c r="F21" s="28"/>
    </row>
    <row r="22" spans="1:10" ht="15.75" x14ac:dyDescent="0.25">
      <c r="A22" s="12"/>
      <c r="B22" s="27" t="s">
        <v>10</v>
      </c>
      <c r="C22" s="70">
        <v>594</v>
      </c>
      <c r="D22" s="80"/>
      <c r="E22" s="26"/>
      <c r="F22" s="28"/>
      <c r="G22" s="43"/>
    </row>
    <row r="23" spans="1:10" ht="15.75" x14ac:dyDescent="0.25">
      <c r="A23" s="12"/>
      <c r="B23" s="27" t="s">
        <v>11</v>
      </c>
      <c r="C23" s="70">
        <v>130</v>
      </c>
      <c r="D23" s="80"/>
      <c r="E23" s="26"/>
      <c r="F23" s="28"/>
      <c r="G23" s="43"/>
    </row>
    <row r="24" spans="1:10" ht="15.75" x14ac:dyDescent="0.25">
      <c r="A24" s="12"/>
      <c r="B24" s="27" t="s">
        <v>12</v>
      </c>
      <c r="C24" s="70">
        <v>144</v>
      </c>
      <c r="D24" s="80"/>
      <c r="E24" s="26"/>
      <c r="F24" s="28"/>
      <c r="J24" s="29"/>
    </row>
    <row r="25" spans="1:10" ht="15.75" x14ac:dyDescent="0.25">
      <c r="A25" s="12"/>
      <c r="B25" s="27" t="s">
        <v>13</v>
      </c>
      <c r="C25" s="70">
        <v>4739</v>
      </c>
      <c r="D25" s="80"/>
      <c r="E25" s="26"/>
      <c r="F25" s="28"/>
      <c r="G25" s="30"/>
    </row>
    <row r="26" spans="1:10" ht="15.75" x14ac:dyDescent="0.25">
      <c r="A26" s="12"/>
      <c r="B26" s="27" t="s">
        <v>14</v>
      </c>
      <c r="C26" s="70">
        <v>583</v>
      </c>
      <c r="D26" s="80"/>
      <c r="E26" s="26"/>
      <c r="F26" s="28"/>
    </row>
    <row r="27" spans="1:10" ht="15.75" x14ac:dyDescent="0.25">
      <c r="A27" s="12"/>
      <c r="B27" s="27" t="s">
        <v>15</v>
      </c>
      <c r="C27" s="70">
        <v>92</v>
      </c>
      <c r="D27" s="80"/>
      <c r="E27" s="26"/>
      <c r="F27" s="28"/>
    </row>
    <row r="28" spans="1:10" x14ac:dyDescent="0.25">
      <c r="A28" s="12"/>
      <c r="B28" s="31" t="s">
        <v>40</v>
      </c>
      <c r="C28" s="70"/>
      <c r="D28" s="82">
        <f>SUM(C18:C27)</f>
        <v>27997</v>
      </c>
      <c r="E28" s="32"/>
      <c r="F28" s="33"/>
    </row>
    <row r="29" spans="1:10" x14ac:dyDescent="0.25">
      <c r="A29" s="12"/>
      <c r="B29" s="31" t="s">
        <v>37</v>
      </c>
      <c r="C29" s="70"/>
      <c r="D29" s="83">
        <v>17374</v>
      </c>
      <c r="E29" s="32"/>
      <c r="F29" s="28"/>
    </row>
    <row r="30" spans="1:10" ht="20.25" x14ac:dyDescent="0.25">
      <c r="A30" s="21"/>
      <c r="B30" s="34" t="s">
        <v>16</v>
      </c>
      <c r="C30" s="84"/>
      <c r="D30" s="85">
        <f>SUM(D28+D29)</f>
        <v>45371</v>
      </c>
      <c r="E30" s="35"/>
    </row>
    <row r="31" spans="1:10" ht="20.25" x14ac:dyDescent="0.25">
      <c r="A31" s="24" t="s">
        <v>17</v>
      </c>
      <c r="B31" s="25" t="s">
        <v>38</v>
      </c>
      <c r="C31" s="70"/>
      <c r="D31" s="79"/>
      <c r="E31" s="36"/>
    </row>
    <row r="32" spans="1:10" ht="15.75" x14ac:dyDescent="0.25">
      <c r="A32" s="12"/>
      <c r="B32" s="27" t="s">
        <v>18</v>
      </c>
      <c r="C32" s="70">
        <f>'[2]Payments 1920'!$L$154+'[2]Payments 1920'!$N$154</f>
        <v>7431.5800000000017</v>
      </c>
      <c r="D32" s="86"/>
      <c r="E32" s="37"/>
    </row>
    <row r="33" spans="1:7" ht="15.75" x14ac:dyDescent="0.25">
      <c r="A33" s="12"/>
      <c r="B33" s="13" t="s">
        <v>19</v>
      </c>
      <c r="C33" s="70">
        <v>1450</v>
      </c>
      <c r="D33" s="70"/>
      <c r="E33" s="38"/>
    </row>
    <row r="34" spans="1:7" ht="15.75" x14ac:dyDescent="0.25">
      <c r="A34" s="12"/>
      <c r="B34" s="13" t="s">
        <v>20</v>
      </c>
      <c r="C34" s="70">
        <f>'[2]Payments 1920'!$O$164</f>
        <v>0</v>
      </c>
      <c r="D34" s="70"/>
      <c r="E34" s="38"/>
    </row>
    <row r="35" spans="1:7" ht="20.25" x14ac:dyDescent="0.25">
      <c r="A35" s="21"/>
      <c r="B35" s="39" t="s">
        <v>21</v>
      </c>
      <c r="C35" s="70"/>
      <c r="D35" s="87">
        <f>SUM(C32:C34)</f>
        <v>8881.5800000000017</v>
      </c>
      <c r="E35" s="40"/>
    </row>
    <row r="36" spans="1:7" ht="40.5" x14ac:dyDescent="0.25">
      <c r="A36" s="12"/>
      <c r="B36" s="17" t="s">
        <v>39</v>
      </c>
      <c r="C36" s="72"/>
      <c r="D36" s="88">
        <f>SUM(D30-D35)</f>
        <v>36489.42</v>
      </c>
      <c r="E36" s="41"/>
      <c r="G36" s="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C7A3C-E2CE-42CF-A5BC-688002A05D31}">
  <sheetPr>
    <pageSetUpPr fitToPage="1"/>
  </sheetPr>
  <dimension ref="A1:J36"/>
  <sheetViews>
    <sheetView topLeftCell="A13" workbookViewId="0">
      <selection activeCell="E15" sqref="E15"/>
    </sheetView>
  </sheetViews>
  <sheetFormatPr defaultRowHeight="15" x14ac:dyDescent="0.25"/>
  <cols>
    <col min="1" max="1" width="14.28515625" style="3" customWidth="1"/>
    <col min="2" max="2" width="63.42578125" style="3" customWidth="1"/>
    <col min="3" max="3" width="15.140625" style="3" customWidth="1"/>
    <col min="4" max="4" width="19.85546875" style="3" customWidth="1"/>
    <col min="5" max="5" width="9.140625" style="3"/>
    <col min="6" max="6" width="16.5703125" style="3" customWidth="1"/>
    <col min="7" max="7" width="22" style="3" customWidth="1"/>
    <col min="8" max="8" width="9.140625" style="3"/>
    <col min="9" max="9" width="10.140625" style="3" bestFit="1" customWidth="1"/>
    <col min="10" max="10" width="16.7109375" style="3" bestFit="1" customWidth="1"/>
    <col min="11" max="16384" width="9.140625" style="3"/>
  </cols>
  <sheetData>
    <row r="1" spans="1:8" ht="15.75" x14ac:dyDescent="0.25">
      <c r="A1" s="1"/>
      <c r="B1" s="2" t="s">
        <v>0</v>
      </c>
    </row>
    <row r="2" spans="1:8" x14ac:dyDescent="0.25">
      <c r="A2" s="1"/>
      <c r="B2" s="4" t="s">
        <v>41</v>
      </c>
      <c r="C2" s="1"/>
      <c r="D2" s="1"/>
      <c r="E2" s="1"/>
    </row>
    <row r="3" spans="1:8" x14ac:dyDescent="0.25">
      <c r="A3" s="1"/>
      <c r="B3" s="5"/>
      <c r="C3" s="6"/>
      <c r="D3" s="7"/>
      <c r="E3" s="1"/>
    </row>
    <row r="4" spans="1:8" ht="18" x14ac:dyDescent="0.25">
      <c r="A4" s="1"/>
      <c r="B4" s="8" t="s">
        <v>1</v>
      </c>
      <c r="C4" s="6"/>
      <c r="D4" s="7"/>
      <c r="E4" s="1"/>
    </row>
    <row r="5" spans="1:8" x14ac:dyDescent="0.25">
      <c r="A5" s="1"/>
      <c r="B5" s="1"/>
      <c r="C5" s="1"/>
      <c r="D5" s="1"/>
      <c r="E5" s="1"/>
    </row>
    <row r="6" spans="1:8" ht="20.25" x14ac:dyDescent="0.25">
      <c r="A6" s="9"/>
      <c r="B6" s="10" t="s">
        <v>42</v>
      </c>
      <c r="C6" s="11"/>
      <c r="D6" s="11"/>
      <c r="E6" s="1"/>
    </row>
    <row r="7" spans="1:8" x14ac:dyDescent="0.25">
      <c r="A7" s="12"/>
      <c r="B7" s="11"/>
      <c r="C7" s="11"/>
      <c r="D7" s="11"/>
      <c r="E7" s="1"/>
    </row>
    <row r="8" spans="1:8" ht="15.75" x14ac:dyDescent="0.25">
      <c r="A8" s="12"/>
      <c r="B8" s="13" t="s">
        <v>43</v>
      </c>
      <c r="C8" s="68">
        <v>12556.16</v>
      </c>
      <c r="D8" s="68"/>
      <c r="E8" s="1"/>
    </row>
    <row r="9" spans="1:8" ht="16.5" thickBot="1" x14ac:dyDescent="0.3">
      <c r="A9" s="12"/>
      <c r="B9" s="13" t="s">
        <v>44</v>
      </c>
      <c r="C9" s="68">
        <v>9156.48</v>
      </c>
      <c r="D9" s="69">
        <f>C8+C9</f>
        <v>21712.639999999999</v>
      </c>
      <c r="E9" s="1"/>
      <c r="F9" s="14"/>
      <c r="G9" s="14"/>
    </row>
    <row r="10" spans="1:8" ht="16.5" thickTop="1" x14ac:dyDescent="0.25">
      <c r="A10" s="12"/>
      <c r="B10" s="13" t="s">
        <v>2</v>
      </c>
      <c r="C10" s="70">
        <v>23517.21</v>
      </c>
      <c r="D10" s="71">
        <f>SUM(C8:C10)</f>
        <v>45229.85</v>
      </c>
      <c r="E10" s="1"/>
      <c r="F10" s="43"/>
      <c r="H10" s="15"/>
    </row>
    <row r="11" spans="1:8" x14ac:dyDescent="0.25">
      <c r="A11" s="12"/>
      <c r="B11" s="16"/>
      <c r="C11" s="70"/>
      <c r="D11" s="70"/>
      <c r="E11" s="1"/>
      <c r="F11" s="43"/>
    </row>
    <row r="12" spans="1:8" ht="15.75" x14ac:dyDescent="0.25">
      <c r="A12" s="12"/>
      <c r="B12" s="13" t="s">
        <v>3</v>
      </c>
      <c r="C12" s="70">
        <v>19795.09</v>
      </c>
      <c r="D12" s="68">
        <f>SUM(C12)</f>
        <v>19795.09</v>
      </c>
      <c r="E12" s="1"/>
    </row>
    <row r="13" spans="1:8" ht="21" thickBot="1" x14ac:dyDescent="0.3">
      <c r="A13" s="12"/>
      <c r="B13" s="17" t="s">
        <v>4</v>
      </c>
      <c r="C13" s="72"/>
      <c r="D13" s="73">
        <f>SUM(D10-D12)</f>
        <v>25434.76</v>
      </c>
      <c r="E13" s="1"/>
    </row>
    <row r="14" spans="1:8" ht="20.25" x14ac:dyDescent="0.25">
      <c r="A14" s="18"/>
      <c r="B14" s="19"/>
      <c r="C14" s="74"/>
      <c r="D14" s="75"/>
      <c r="E14" s="1"/>
    </row>
    <row r="15" spans="1:8" x14ac:dyDescent="0.2">
      <c r="A15" s="11"/>
      <c r="B15" s="20"/>
      <c r="C15" s="76"/>
      <c r="D15" s="77"/>
      <c r="E15" s="1"/>
    </row>
    <row r="16" spans="1:8" ht="20.25" x14ac:dyDescent="0.25">
      <c r="A16" s="21"/>
      <c r="B16" s="22"/>
      <c r="C16" s="68"/>
      <c r="D16" s="78"/>
      <c r="E16" s="23"/>
      <c r="F16" s="14"/>
    </row>
    <row r="17" spans="1:10" ht="20.25" x14ac:dyDescent="0.25">
      <c r="A17" s="24" t="s">
        <v>6</v>
      </c>
      <c r="B17" s="25" t="s">
        <v>48</v>
      </c>
      <c r="C17" s="70"/>
      <c r="D17" s="79"/>
      <c r="E17" s="26"/>
    </row>
    <row r="18" spans="1:10" ht="15.75" x14ac:dyDescent="0.25">
      <c r="A18" s="12"/>
      <c r="B18" s="27" t="s">
        <v>7</v>
      </c>
      <c r="C18" s="70">
        <v>19265</v>
      </c>
      <c r="D18" s="80"/>
      <c r="E18" s="26"/>
    </row>
    <row r="19" spans="1:10" ht="15.75" x14ac:dyDescent="0.25">
      <c r="A19" s="12"/>
      <c r="B19" s="27" t="s">
        <v>50</v>
      </c>
      <c r="C19" s="70">
        <v>100</v>
      </c>
      <c r="D19" s="80"/>
      <c r="E19" s="26"/>
    </row>
    <row r="20" spans="1:10" ht="15.75" x14ac:dyDescent="0.25">
      <c r="A20" s="12"/>
      <c r="B20" s="27" t="s">
        <v>8</v>
      </c>
      <c r="C20" s="81">
        <v>517</v>
      </c>
      <c r="D20" s="80"/>
      <c r="E20" s="26"/>
      <c r="F20" s="28"/>
    </row>
    <row r="21" spans="1:10" ht="15.75" x14ac:dyDescent="0.25">
      <c r="A21" s="12"/>
      <c r="B21" s="27" t="s">
        <v>9</v>
      </c>
      <c r="C21" s="70">
        <v>1600</v>
      </c>
      <c r="D21" s="80"/>
      <c r="E21" s="26"/>
      <c r="F21" s="28"/>
    </row>
    <row r="22" spans="1:10" ht="15.75" x14ac:dyDescent="0.25">
      <c r="A22" s="12"/>
      <c r="B22" s="27" t="s">
        <v>10</v>
      </c>
      <c r="C22" s="70">
        <v>520.74</v>
      </c>
      <c r="D22" s="80"/>
      <c r="E22" s="26"/>
      <c r="F22" s="28"/>
      <c r="G22" s="43"/>
    </row>
    <row r="23" spans="1:10" ht="15.75" x14ac:dyDescent="0.25">
      <c r="A23" s="12"/>
      <c r="B23" s="27" t="s">
        <v>11</v>
      </c>
      <c r="C23" s="70">
        <v>500</v>
      </c>
      <c r="D23" s="80"/>
      <c r="E23" s="26"/>
      <c r="F23" s="28"/>
      <c r="G23" s="43"/>
    </row>
    <row r="24" spans="1:10" ht="15.75" x14ac:dyDescent="0.25">
      <c r="A24" s="12"/>
      <c r="B24" s="27" t="s">
        <v>12</v>
      </c>
      <c r="C24" s="70"/>
      <c r="D24" s="80"/>
      <c r="E24" s="26"/>
      <c r="F24" s="28"/>
      <c r="J24" s="29"/>
    </row>
    <row r="25" spans="1:10" ht="15.75" x14ac:dyDescent="0.25">
      <c r="A25" s="12"/>
      <c r="B25" s="27" t="s">
        <v>13</v>
      </c>
      <c r="C25" s="70">
        <v>997.49</v>
      </c>
      <c r="D25" s="80"/>
      <c r="E25" s="26"/>
      <c r="F25" s="28"/>
      <c r="G25" s="30"/>
    </row>
    <row r="26" spans="1:10" ht="15.75" x14ac:dyDescent="0.25">
      <c r="A26" s="12"/>
      <c r="B26" s="27" t="s">
        <v>14</v>
      </c>
      <c r="C26" s="70"/>
      <c r="D26" s="80"/>
      <c r="E26" s="26"/>
      <c r="F26" s="28"/>
    </row>
    <row r="27" spans="1:10" ht="15.75" x14ac:dyDescent="0.25">
      <c r="A27" s="12"/>
      <c r="B27" s="27" t="s">
        <v>15</v>
      </c>
      <c r="C27" s="70">
        <v>16.98</v>
      </c>
      <c r="D27" s="80"/>
      <c r="E27" s="26"/>
      <c r="F27" s="28"/>
    </row>
    <row r="28" spans="1:10" x14ac:dyDescent="0.25">
      <c r="A28" s="12"/>
      <c r="B28" s="31" t="s">
        <v>46</v>
      </c>
      <c r="C28" s="70"/>
      <c r="D28" s="82">
        <f>SUM(C18:C27)</f>
        <v>23517.210000000003</v>
      </c>
      <c r="E28" s="32"/>
      <c r="F28" s="33"/>
    </row>
    <row r="29" spans="1:10" x14ac:dyDescent="0.25">
      <c r="A29" s="12"/>
      <c r="B29" s="31" t="s">
        <v>47</v>
      </c>
      <c r="C29" s="70"/>
      <c r="D29" s="83">
        <f>D9</f>
        <v>21712.639999999999</v>
      </c>
      <c r="E29" s="32"/>
      <c r="F29" s="28"/>
    </row>
    <row r="30" spans="1:10" ht="20.25" x14ac:dyDescent="0.25">
      <c r="A30" s="21"/>
      <c r="B30" s="34" t="s">
        <v>16</v>
      </c>
      <c r="C30" s="84"/>
      <c r="D30" s="85">
        <f>SUM(D28+D29)</f>
        <v>45229.850000000006</v>
      </c>
      <c r="E30" s="35"/>
    </row>
    <row r="31" spans="1:10" ht="20.25" x14ac:dyDescent="0.25">
      <c r="A31" s="24" t="s">
        <v>17</v>
      </c>
      <c r="B31" s="25" t="s">
        <v>49</v>
      </c>
      <c r="C31" s="70"/>
      <c r="D31" s="79"/>
      <c r="E31" s="36"/>
    </row>
    <row r="32" spans="1:10" ht="15.75" x14ac:dyDescent="0.25">
      <c r="A32" s="12"/>
      <c r="B32" s="27" t="s">
        <v>18</v>
      </c>
      <c r="C32" s="70">
        <v>7708.31</v>
      </c>
      <c r="D32" s="86"/>
      <c r="E32" s="37"/>
    </row>
    <row r="33" spans="1:7" ht="15.75" x14ac:dyDescent="0.25">
      <c r="A33" s="12"/>
      <c r="B33" s="13" t="s">
        <v>19</v>
      </c>
      <c r="C33" s="70">
        <v>814.75</v>
      </c>
      <c r="D33" s="70"/>
      <c r="E33" s="38"/>
      <c r="F33" s="15"/>
    </row>
    <row r="34" spans="1:7" ht="15.75" x14ac:dyDescent="0.25">
      <c r="A34" s="12"/>
      <c r="B34" s="13" t="s">
        <v>20</v>
      </c>
      <c r="C34" s="70">
        <v>11272.03</v>
      </c>
      <c r="D34" s="70"/>
      <c r="E34" s="38"/>
    </row>
    <row r="35" spans="1:7" ht="20.25" x14ac:dyDescent="0.25">
      <c r="A35" s="21"/>
      <c r="B35" s="39" t="s">
        <v>21</v>
      </c>
      <c r="C35" s="70"/>
      <c r="D35" s="87">
        <f>SUM(C32:C34)</f>
        <v>19795.090000000004</v>
      </c>
      <c r="E35" s="40"/>
    </row>
    <row r="36" spans="1:7" ht="40.5" x14ac:dyDescent="0.25">
      <c r="A36" s="12"/>
      <c r="B36" s="17" t="s">
        <v>45</v>
      </c>
      <c r="C36" s="72"/>
      <c r="D36" s="88">
        <f>SUM(D30-D35)</f>
        <v>25434.760000000002</v>
      </c>
      <c r="E36" s="41"/>
      <c r="G36" s="42"/>
    </row>
  </sheetData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30900-A49A-4407-BB0C-34339FFEE944}">
  <dimension ref="A1:J36"/>
  <sheetViews>
    <sheetView workbookViewId="0">
      <selection sqref="A1:XFD1048576"/>
    </sheetView>
  </sheetViews>
  <sheetFormatPr defaultRowHeight="15" x14ac:dyDescent="0.25"/>
  <cols>
    <col min="1" max="1" width="14.28515625" style="3" customWidth="1"/>
    <col min="2" max="2" width="63.42578125" style="3" customWidth="1"/>
    <col min="3" max="3" width="15.140625" style="3" customWidth="1"/>
    <col min="4" max="4" width="19.85546875" style="3" customWidth="1"/>
    <col min="5" max="5" width="9.140625" style="3"/>
    <col min="6" max="6" width="16.5703125" style="3" customWidth="1"/>
    <col min="7" max="7" width="22" style="3" customWidth="1"/>
    <col min="8" max="8" width="9.140625" style="3"/>
    <col min="9" max="9" width="10.140625" style="3" bestFit="1" customWidth="1"/>
    <col min="10" max="10" width="16.7109375" style="3" bestFit="1" customWidth="1"/>
    <col min="11" max="16384" width="9.140625" style="3"/>
  </cols>
  <sheetData>
    <row r="1" spans="1:8" ht="15.75" x14ac:dyDescent="0.25">
      <c r="A1" s="1"/>
      <c r="B1" s="2" t="s">
        <v>0</v>
      </c>
    </row>
    <row r="2" spans="1:8" x14ac:dyDescent="0.25">
      <c r="A2" s="1"/>
      <c r="B2" s="4" t="s">
        <v>51</v>
      </c>
      <c r="C2" s="1"/>
      <c r="D2" s="1"/>
      <c r="E2" s="1"/>
    </row>
    <row r="3" spans="1:8" x14ac:dyDescent="0.25">
      <c r="A3" s="1"/>
      <c r="B3" s="5"/>
      <c r="C3" s="6"/>
      <c r="D3" s="7"/>
      <c r="E3" s="1"/>
    </row>
    <row r="4" spans="1:8" ht="18" x14ac:dyDescent="0.25">
      <c r="A4" s="1"/>
      <c r="B4" s="8" t="s">
        <v>1</v>
      </c>
      <c r="C4" s="6"/>
      <c r="D4" s="7"/>
      <c r="E4" s="1"/>
    </row>
    <row r="5" spans="1:8" x14ac:dyDescent="0.25">
      <c r="A5" s="1"/>
      <c r="B5" s="1"/>
      <c r="C5" s="1"/>
      <c r="D5" s="1"/>
      <c r="E5" s="1"/>
    </row>
    <row r="6" spans="1:8" ht="20.25" x14ac:dyDescent="0.25">
      <c r="A6" s="9"/>
      <c r="B6" s="10" t="s">
        <v>42</v>
      </c>
      <c r="C6" s="11"/>
      <c r="D6" s="11"/>
      <c r="E6" s="1"/>
    </row>
    <row r="7" spans="1:8" x14ac:dyDescent="0.25">
      <c r="A7" s="12"/>
      <c r="B7" s="11"/>
      <c r="C7" s="11"/>
      <c r="D7" s="11"/>
      <c r="E7" s="1"/>
    </row>
    <row r="8" spans="1:8" ht="15.75" x14ac:dyDescent="0.25">
      <c r="A8" s="12"/>
      <c r="B8" s="13" t="s">
        <v>52</v>
      </c>
      <c r="C8" s="68">
        <v>25435</v>
      </c>
      <c r="D8" s="68"/>
      <c r="E8" s="1"/>
    </row>
    <row r="9" spans="1:8" ht="16.5" thickBot="1" x14ac:dyDescent="0.3">
      <c r="A9" s="12"/>
      <c r="B9" s="13"/>
      <c r="C9" s="68"/>
      <c r="D9" s="69">
        <f>C8+C9</f>
        <v>25435</v>
      </c>
      <c r="E9" s="1"/>
      <c r="F9" s="14"/>
      <c r="G9" s="14"/>
    </row>
    <row r="10" spans="1:8" ht="16.5" thickTop="1" x14ac:dyDescent="0.25">
      <c r="A10" s="12"/>
      <c r="B10" s="13" t="s">
        <v>2</v>
      </c>
      <c r="C10" s="70">
        <v>26070</v>
      </c>
      <c r="D10" s="71">
        <f>SUM(C8:C10)</f>
        <v>51505</v>
      </c>
      <c r="E10" s="1"/>
      <c r="F10" s="43"/>
      <c r="H10" s="15"/>
    </row>
    <row r="11" spans="1:8" x14ac:dyDescent="0.25">
      <c r="A11" s="12"/>
      <c r="B11" s="16"/>
      <c r="C11" s="70"/>
      <c r="D11" s="70"/>
      <c r="E11" s="1"/>
      <c r="F11" s="43"/>
    </row>
    <row r="12" spans="1:8" ht="15.75" x14ac:dyDescent="0.25">
      <c r="A12" s="12"/>
      <c r="B12" s="13" t="s">
        <v>3</v>
      </c>
      <c r="C12" s="70">
        <v>25352</v>
      </c>
      <c r="D12" s="68">
        <f>SUM(C12)</f>
        <v>25352</v>
      </c>
      <c r="E12" s="1"/>
    </row>
    <row r="13" spans="1:8" ht="21" thickBot="1" x14ac:dyDescent="0.3">
      <c r="A13" s="12"/>
      <c r="B13" s="17" t="s">
        <v>4</v>
      </c>
      <c r="C13" s="72"/>
      <c r="D13" s="73">
        <f>SUM(D10-D12)</f>
        <v>26153</v>
      </c>
      <c r="E13" s="1"/>
    </row>
    <row r="14" spans="1:8" ht="20.25" x14ac:dyDescent="0.25">
      <c r="A14" s="18"/>
      <c r="B14" s="19"/>
      <c r="C14" s="74"/>
      <c r="D14" s="75"/>
      <c r="E14" s="1"/>
    </row>
    <row r="15" spans="1:8" x14ac:dyDescent="0.2">
      <c r="A15" s="11"/>
      <c r="B15" s="20"/>
      <c r="C15" s="76"/>
      <c r="D15" s="77"/>
      <c r="E15" s="1"/>
    </row>
    <row r="16" spans="1:8" ht="20.25" x14ac:dyDescent="0.25">
      <c r="A16" s="21"/>
      <c r="B16" s="22"/>
      <c r="C16" s="68"/>
      <c r="D16" s="78"/>
      <c r="E16" s="23"/>
      <c r="F16" s="14"/>
    </row>
    <row r="17" spans="1:10" ht="20.25" x14ac:dyDescent="0.25">
      <c r="A17" s="24"/>
      <c r="B17" s="25" t="s">
        <v>53</v>
      </c>
      <c r="C17" s="70"/>
      <c r="D17" s="79"/>
      <c r="E17" s="26"/>
    </row>
    <row r="18" spans="1:10" ht="15.75" x14ac:dyDescent="0.25">
      <c r="A18" s="12"/>
      <c r="B18" s="27"/>
      <c r="C18" s="70"/>
      <c r="D18" s="80"/>
      <c r="E18" s="26"/>
    </row>
    <row r="19" spans="1:10" ht="15.75" x14ac:dyDescent="0.25">
      <c r="A19" s="12"/>
      <c r="B19" s="27" t="s">
        <v>54</v>
      </c>
      <c r="C19" s="70">
        <v>16888.759999999998</v>
      </c>
      <c r="D19" s="80"/>
      <c r="E19" s="26"/>
    </row>
    <row r="20" spans="1:10" ht="15.75" x14ac:dyDescent="0.25">
      <c r="A20" s="12"/>
      <c r="B20" s="27" t="s">
        <v>54</v>
      </c>
      <c r="C20" s="81">
        <v>9263.2800000000007</v>
      </c>
      <c r="D20" s="80"/>
      <c r="E20" s="26"/>
      <c r="F20" s="28"/>
    </row>
    <row r="21" spans="1:10" ht="15.75" x14ac:dyDescent="0.25">
      <c r="A21" s="12"/>
      <c r="B21" s="27"/>
      <c r="C21" s="70"/>
      <c r="D21" s="92">
        <f>C19+C20</f>
        <v>26152.04</v>
      </c>
      <c r="E21" s="26"/>
      <c r="F21" s="28"/>
    </row>
    <row r="22" spans="1:10" ht="15.75" x14ac:dyDescent="0.25">
      <c r="A22" s="12"/>
      <c r="B22" s="27"/>
      <c r="C22" s="70"/>
      <c r="D22" s="80"/>
      <c r="E22" s="26"/>
      <c r="F22" s="28"/>
      <c r="G22" s="43"/>
    </row>
    <row r="23" spans="1:10" ht="17.25" customHeight="1" x14ac:dyDescent="0.25">
      <c r="A23" s="12"/>
      <c r="B23" s="27"/>
      <c r="C23" s="70"/>
      <c r="D23" s="80"/>
      <c r="E23" s="26"/>
      <c r="F23" s="28"/>
      <c r="G23" s="43"/>
    </row>
    <row r="24" spans="1:10" ht="15.75" x14ac:dyDescent="0.25">
      <c r="A24" s="12"/>
      <c r="B24" s="27"/>
      <c r="C24" s="70"/>
      <c r="D24" s="80"/>
      <c r="E24" s="26"/>
      <c r="F24" s="28"/>
      <c r="J24" s="29"/>
    </row>
    <row r="25" spans="1:10" ht="15.75" x14ac:dyDescent="0.25">
      <c r="A25" s="12"/>
      <c r="B25" s="27"/>
      <c r="C25" s="70"/>
      <c r="D25" s="80"/>
      <c r="E25" s="26"/>
      <c r="F25" s="28"/>
      <c r="G25" s="30"/>
    </row>
    <row r="26" spans="1:10" ht="15.75" x14ac:dyDescent="0.25">
      <c r="A26" s="12"/>
      <c r="B26" s="27"/>
      <c r="C26" s="70"/>
      <c r="D26" s="80"/>
      <c r="E26" s="26"/>
      <c r="F26" s="28"/>
    </row>
    <row r="27" spans="1:10" ht="15.75" x14ac:dyDescent="0.25">
      <c r="A27" s="12"/>
      <c r="B27" s="27"/>
      <c r="C27" s="70"/>
      <c r="D27" s="80"/>
      <c r="E27" s="26"/>
      <c r="F27" s="28"/>
    </row>
    <row r="28" spans="1:10" x14ac:dyDescent="0.25">
      <c r="A28" s="12"/>
      <c r="B28" s="31"/>
      <c r="C28" s="70"/>
      <c r="D28" s="82"/>
      <c r="E28" s="32"/>
      <c r="F28" s="33"/>
    </row>
    <row r="29" spans="1:10" x14ac:dyDescent="0.25">
      <c r="A29" s="12"/>
      <c r="B29" s="31"/>
      <c r="C29" s="70"/>
      <c r="D29" s="83"/>
      <c r="E29" s="32"/>
      <c r="F29" s="28"/>
    </row>
    <row r="30" spans="1:10" ht="20.25" x14ac:dyDescent="0.25">
      <c r="A30" s="21"/>
      <c r="B30" s="34"/>
      <c r="C30" s="84"/>
      <c r="D30" s="85"/>
      <c r="E30" s="35"/>
    </row>
    <row r="31" spans="1:10" ht="20.25" x14ac:dyDescent="0.25">
      <c r="A31" s="24"/>
      <c r="B31" s="89"/>
      <c r="C31" s="70"/>
      <c r="D31" s="79"/>
      <c r="E31" s="36"/>
    </row>
    <row r="32" spans="1:10" ht="15.75" x14ac:dyDescent="0.25">
      <c r="A32" s="12"/>
      <c r="B32" s="27"/>
      <c r="C32" s="70"/>
      <c r="D32" s="86"/>
      <c r="E32" s="37"/>
    </row>
    <row r="33" spans="1:7" ht="15.75" x14ac:dyDescent="0.25">
      <c r="A33" s="12"/>
      <c r="B33" s="13"/>
      <c r="C33" s="70"/>
      <c r="D33" s="70"/>
      <c r="E33" s="38"/>
      <c r="F33" s="15"/>
    </row>
    <row r="34" spans="1:7" ht="15.75" x14ac:dyDescent="0.25">
      <c r="A34" s="12"/>
      <c r="B34" s="13"/>
      <c r="C34" s="70"/>
      <c r="D34" s="70"/>
      <c r="E34" s="38"/>
    </row>
    <row r="35" spans="1:7" ht="20.25" x14ac:dyDescent="0.25">
      <c r="A35" s="21"/>
      <c r="B35" s="39"/>
      <c r="C35" s="70"/>
      <c r="D35" s="87"/>
      <c r="E35" s="40"/>
    </row>
    <row r="36" spans="1:7" ht="20.25" x14ac:dyDescent="0.25">
      <c r="A36" s="12"/>
      <c r="B36" s="90"/>
      <c r="C36" s="70"/>
      <c r="D36" s="91"/>
      <c r="E36" s="41"/>
      <c r="G36" s="4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A7BFE-034E-4D42-9D8B-1045412F1E3F}">
  <sheetPr>
    <pageSetUpPr fitToPage="1"/>
  </sheetPr>
  <dimension ref="A1:J36"/>
  <sheetViews>
    <sheetView tabSelected="1" workbookViewId="0">
      <selection activeCell="F21" sqref="F21"/>
    </sheetView>
  </sheetViews>
  <sheetFormatPr defaultRowHeight="15" x14ac:dyDescent="0.25"/>
  <cols>
    <col min="1" max="1" width="14.28515625" style="3" customWidth="1"/>
    <col min="2" max="2" width="63.42578125" style="3" customWidth="1"/>
    <col min="3" max="3" width="15.140625" style="3" customWidth="1"/>
    <col min="4" max="4" width="19.85546875" style="3" customWidth="1"/>
    <col min="5" max="5" width="9.140625" style="3"/>
    <col min="6" max="6" width="16.5703125" style="3" customWidth="1"/>
    <col min="7" max="7" width="22" style="3" customWidth="1"/>
    <col min="8" max="8" width="9.140625" style="3"/>
    <col min="9" max="9" width="10.140625" style="3" bestFit="1" customWidth="1"/>
    <col min="10" max="10" width="16.7109375" style="3" bestFit="1" customWidth="1"/>
    <col min="11" max="16384" width="9.140625" style="3"/>
  </cols>
  <sheetData>
    <row r="1" spans="1:8" ht="15.75" x14ac:dyDescent="0.25">
      <c r="A1" s="1"/>
      <c r="B1" s="2" t="s">
        <v>0</v>
      </c>
    </row>
    <row r="2" spans="1:8" x14ac:dyDescent="0.25">
      <c r="A2" s="1"/>
      <c r="B2" s="4" t="s">
        <v>55</v>
      </c>
      <c r="C2" s="1"/>
      <c r="D2" s="1"/>
      <c r="E2" s="1"/>
    </row>
    <row r="3" spans="1:8" x14ac:dyDescent="0.25">
      <c r="A3" s="1"/>
      <c r="B3" s="5"/>
      <c r="C3" s="6"/>
      <c r="D3" s="7"/>
      <c r="E3" s="1"/>
    </row>
    <row r="4" spans="1:8" ht="18" x14ac:dyDescent="0.25">
      <c r="A4" s="1"/>
      <c r="B4" s="8" t="s">
        <v>1</v>
      </c>
      <c r="C4" s="6"/>
      <c r="D4" s="7"/>
      <c r="E4" s="1"/>
    </row>
    <row r="5" spans="1:8" x14ac:dyDescent="0.25">
      <c r="A5" s="1"/>
      <c r="B5" s="1"/>
      <c r="C5" s="1"/>
      <c r="D5" s="1"/>
      <c r="E5" s="1"/>
    </row>
    <row r="6" spans="1:8" ht="20.25" x14ac:dyDescent="0.25">
      <c r="A6" s="9"/>
      <c r="B6" s="10" t="s">
        <v>56</v>
      </c>
      <c r="C6" s="11"/>
      <c r="D6" s="11"/>
      <c r="E6" s="1"/>
    </row>
    <row r="7" spans="1:8" x14ac:dyDescent="0.25">
      <c r="A7" s="12"/>
      <c r="B7" s="11"/>
      <c r="C7" s="11"/>
      <c r="D7" s="11"/>
      <c r="E7" s="1"/>
    </row>
    <row r="8" spans="1:8" ht="15.75" x14ac:dyDescent="0.25">
      <c r="A8" s="12"/>
      <c r="B8" s="13" t="s">
        <v>52</v>
      </c>
      <c r="C8" s="44">
        <v>26152.04</v>
      </c>
      <c r="D8" s="68"/>
      <c r="E8" s="1"/>
    </row>
    <row r="9" spans="1:8" ht="16.5" thickBot="1" x14ac:dyDescent="0.3">
      <c r="A9" s="12"/>
      <c r="B9" s="13"/>
      <c r="C9" s="68"/>
      <c r="D9" s="45">
        <f>C8+C9</f>
        <v>26152.04</v>
      </c>
      <c r="E9" s="1"/>
      <c r="F9" s="14"/>
      <c r="G9" s="14"/>
    </row>
    <row r="10" spans="1:8" ht="16.5" thickTop="1" x14ac:dyDescent="0.25">
      <c r="A10" s="12"/>
      <c r="B10" s="13" t="s">
        <v>2</v>
      </c>
      <c r="C10" s="46">
        <v>29806.73</v>
      </c>
      <c r="D10" s="47">
        <f>SUM(C8:C10)</f>
        <v>55958.770000000004</v>
      </c>
      <c r="E10" s="1"/>
      <c r="F10" s="43"/>
      <c r="H10" s="15"/>
    </row>
    <row r="11" spans="1:8" x14ac:dyDescent="0.25">
      <c r="A11" s="12"/>
      <c r="B11" s="16"/>
      <c r="C11" s="70"/>
      <c r="D11" s="70"/>
      <c r="E11" s="1"/>
      <c r="F11" s="43"/>
    </row>
    <row r="12" spans="1:8" ht="15.75" x14ac:dyDescent="0.25">
      <c r="A12" s="12"/>
      <c r="B12" s="13" t="s">
        <v>3</v>
      </c>
      <c r="C12" s="46">
        <v>34198.18</v>
      </c>
      <c r="D12" s="44">
        <f>SUM(C12)</f>
        <v>34198.18</v>
      </c>
      <c r="E12" s="1"/>
    </row>
    <row r="13" spans="1:8" ht="21" thickBot="1" x14ac:dyDescent="0.3">
      <c r="A13" s="12"/>
      <c r="B13" s="17" t="s">
        <v>4</v>
      </c>
      <c r="C13" s="72"/>
      <c r="D13" s="49">
        <f>SUM(D10-D12)</f>
        <v>21760.590000000004</v>
      </c>
      <c r="E13" s="1"/>
    </row>
    <row r="14" spans="1:8" ht="20.25" x14ac:dyDescent="0.25">
      <c r="A14" s="18"/>
      <c r="B14" s="19"/>
      <c r="C14" s="74"/>
      <c r="D14" s="75"/>
      <c r="E14" s="1"/>
    </row>
    <row r="15" spans="1:8" x14ac:dyDescent="0.2">
      <c r="A15" s="11"/>
      <c r="B15" s="20"/>
      <c r="C15" s="76"/>
      <c r="D15" s="77"/>
      <c r="E15" s="1"/>
    </row>
    <row r="16" spans="1:8" ht="20.25" x14ac:dyDescent="0.25">
      <c r="A16" s="21"/>
      <c r="B16" s="22"/>
      <c r="C16" s="68"/>
      <c r="D16" s="78"/>
      <c r="E16" s="23"/>
      <c r="F16" s="14"/>
    </row>
    <row r="17" spans="1:10" ht="20.25" x14ac:dyDescent="0.25">
      <c r="A17" s="24"/>
      <c r="B17" s="25" t="s">
        <v>53</v>
      </c>
      <c r="C17" s="70"/>
      <c r="D17" s="79"/>
      <c r="E17" s="26"/>
    </row>
    <row r="18" spans="1:10" ht="15.75" x14ac:dyDescent="0.25">
      <c r="A18" s="12"/>
      <c r="B18" s="27"/>
      <c r="C18" s="70"/>
      <c r="D18" s="80"/>
      <c r="E18" s="26"/>
    </row>
    <row r="19" spans="1:10" ht="15.75" x14ac:dyDescent="0.25">
      <c r="A19" s="12"/>
      <c r="B19" s="27" t="s">
        <v>57</v>
      </c>
      <c r="C19" s="46">
        <v>9359.1</v>
      </c>
      <c r="D19" s="80"/>
      <c r="E19" s="26"/>
    </row>
    <row r="20" spans="1:10" ht="15.75" x14ac:dyDescent="0.25">
      <c r="A20" s="12"/>
      <c r="B20" s="27" t="s">
        <v>58</v>
      </c>
      <c r="C20" s="93">
        <v>12401.49</v>
      </c>
      <c r="D20" s="80"/>
      <c r="E20" s="26"/>
      <c r="F20" s="28"/>
    </row>
    <row r="21" spans="1:10" ht="15.75" x14ac:dyDescent="0.25">
      <c r="A21" s="12"/>
      <c r="B21" s="27"/>
      <c r="C21" s="70"/>
      <c r="D21" s="94">
        <f>C19+C20</f>
        <v>21760.59</v>
      </c>
      <c r="E21" s="26"/>
      <c r="F21" s="28"/>
    </row>
    <row r="22" spans="1:10" ht="15.75" x14ac:dyDescent="0.25">
      <c r="A22" s="12"/>
      <c r="B22" s="27"/>
      <c r="C22" s="70"/>
      <c r="D22" s="80"/>
      <c r="E22" s="26"/>
      <c r="F22" s="28"/>
      <c r="G22" s="43"/>
    </row>
    <row r="23" spans="1:10" ht="17.25" customHeight="1" x14ac:dyDescent="0.25">
      <c r="A23" s="12"/>
      <c r="B23" s="27"/>
      <c r="C23" s="70"/>
      <c r="D23" s="80"/>
      <c r="E23" s="26"/>
      <c r="F23" s="28"/>
      <c r="G23" s="43"/>
    </row>
    <row r="24" spans="1:10" ht="15.75" x14ac:dyDescent="0.25">
      <c r="A24" s="12"/>
      <c r="B24" s="27"/>
      <c r="C24" s="70"/>
      <c r="D24" s="80"/>
      <c r="E24" s="26"/>
      <c r="F24" s="28"/>
      <c r="J24" s="29"/>
    </row>
    <row r="25" spans="1:10" ht="15.75" x14ac:dyDescent="0.25">
      <c r="A25" s="12"/>
      <c r="B25" s="27"/>
      <c r="C25" s="70"/>
      <c r="D25" s="80"/>
      <c r="E25" s="26"/>
      <c r="F25" s="28"/>
      <c r="G25" s="30"/>
    </row>
    <row r="26" spans="1:10" ht="15.75" x14ac:dyDescent="0.25">
      <c r="A26" s="12"/>
      <c r="B26" s="27"/>
      <c r="C26" s="70"/>
      <c r="D26" s="80"/>
      <c r="E26" s="26"/>
      <c r="F26" s="28"/>
    </row>
    <row r="27" spans="1:10" ht="15.75" x14ac:dyDescent="0.25">
      <c r="A27" s="12"/>
      <c r="B27" s="27"/>
      <c r="C27" s="70"/>
      <c r="D27" s="80"/>
      <c r="E27" s="26"/>
      <c r="F27" s="28"/>
    </row>
    <row r="28" spans="1:10" x14ac:dyDescent="0.25">
      <c r="A28" s="12"/>
      <c r="B28" s="31"/>
      <c r="C28" s="70"/>
      <c r="D28" s="82"/>
      <c r="E28" s="32"/>
      <c r="F28" s="33"/>
    </row>
    <row r="29" spans="1:10" x14ac:dyDescent="0.25">
      <c r="A29" s="12"/>
      <c r="B29" s="31"/>
      <c r="C29" s="70"/>
      <c r="D29" s="83"/>
      <c r="E29" s="32"/>
      <c r="F29" s="28"/>
    </row>
    <row r="30" spans="1:10" ht="20.25" x14ac:dyDescent="0.25">
      <c r="A30" s="21"/>
      <c r="B30" s="34"/>
      <c r="C30" s="84"/>
      <c r="D30" s="85"/>
      <c r="E30" s="35"/>
    </row>
    <row r="31" spans="1:10" ht="20.25" x14ac:dyDescent="0.25">
      <c r="A31" s="24"/>
      <c r="B31" s="89"/>
      <c r="C31" s="70"/>
      <c r="D31" s="79"/>
      <c r="E31" s="36"/>
    </row>
    <row r="32" spans="1:10" ht="15.75" x14ac:dyDescent="0.25">
      <c r="A32" s="12"/>
      <c r="B32" s="27"/>
      <c r="C32" s="70"/>
      <c r="D32" s="86"/>
      <c r="E32" s="37"/>
    </row>
    <row r="33" spans="1:7" ht="15.75" x14ac:dyDescent="0.25">
      <c r="A33" s="12"/>
      <c r="B33" s="13"/>
      <c r="C33" s="70"/>
      <c r="D33" s="70"/>
      <c r="E33" s="38"/>
      <c r="F33" s="15"/>
    </row>
    <row r="34" spans="1:7" ht="15.75" x14ac:dyDescent="0.25">
      <c r="A34" s="12"/>
      <c r="B34" s="13"/>
      <c r="C34" s="70"/>
      <c r="D34" s="70"/>
      <c r="E34" s="38"/>
    </row>
    <row r="35" spans="1:7" ht="20.25" x14ac:dyDescent="0.25">
      <c r="A35" s="21"/>
      <c r="B35" s="39"/>
      <c r="C35" s="70"/>
      <c r="D35" s="87"/>
      <c r="E35" s="40"/>
    </row>
    <row r="36" spans="1:7" ht="20.25" x14ac:dyDescent="0.25">
      <c r="A36" s="12"/>
      <c r="B36" s="90"/>
      <c r="C36" s="70"/>
      <c r="D36" s="91"/>
      <c r="E36" s="41"/>
      <c r="G36" s="42"/>
    </row>
  </sheetData>
  <pageMargins left="0.7" right="0.7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2018.2019</vt:lpstr>
      <vt:lpstr>2019.2020</vt:lpstr>
      <vt:lpstr>2020.2021</vt:lpstr>
      <vt:lpstr>2021.2022</vt:lpstr>
      <vt:lpstr>2022.2023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</cp:lastModifiedBy>
  <cp:lastPrinted>2023-05-03T14:01:29Z</cp:lastPrinted>
  <dcterms:created xsi:type="dcterms:W3CDTF">2017-05-09T11:55:11Z</dcterms:created>
  <dcterms:modified xsi:type="dcterms:W3CDTF">2023-05-03T14:01:45Z</dcterms:modified>
</cp:coreProperties>
</file>