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horning parish council\Finance\Audit\2019.20\"/>
    </mc:Choice>
  </mc:AlternateContent>
  <bookViews>
    <workbookView xWindow="600" yWindow="465" windowWidth="15600" windowHeight="11760" firstSheet="1" activeTab="13"/>
  </bookViews>
  <sheets>
    <sheet name="to end 29.3.19" sheetId="47" r:id="rId1"/>
    <sheet name="30.4.19" sheetId="48" r:id="rId2"/>
    <sheet name="31.05.19" sheetId="49" r:id="rId3"/>
    <sheet name="28.06.19" sheetId="50" r:id="rId4"/>
    <sheet name="31.07.19" sheetId="51" r:id="rId5"/>
    <sheet name="30.08.19" sheetId="52" r:id="rId6"/>
    <sheet name="30.09.19" sheetId="53" r:id="rId7"/>
    <sheet name="31.10.19" sheetId="54" r:id="rId8"/>
    <sheet name="29.11.19" sheetId="55" r:id="rId9"/>
    <sheet name="31.12.19" sheetId="56" r:id="rId10"/>
    <sheet name="31.1.20" sheetId="57" r:id="rId11"/>
    <sheet name="28.02.20" sheetId="58" r:id="rId12"/>
    <sheet name="31.3.20" sheetId="59" r:id="rId13"/>
    <sheet name="WHOLE YEAR" sheetId="60" r:id="rId14"/>
  </sheets>
  <externalReferences>
    <externalReference r:id="rId15"/>
  </externalReferences>
  <calcPr calcId="152511"/>
</workbook>
</file>

<file path=xl/calcChain.xml><?xml version="1.0" encoding="utf-8"?>
<calcChain xmlns="http://schemas.openxmlformats.org/spreadsheetml/2006/main">
  <c r="E10" i="60" l="1"/>
  <c r="E9" i="60"/>
  <c r="C22" i="60"/>
  <c r="E22" i="60" s="1"/>
  <c r="E27" i="60" s="1"/>
  <c r="C19" i="60"/>
  <c r="E12" i="60"/>
  <c r="E15" i="60" l="1"/>
  <c r="E14" i="60" l="1"/>
  <c r="E17" i="60" l="1"/>
  <c r="E28" i="60" s="1"/>
  <c r="C22" i="59" l="1"/>
  <c r="E10" i="59" l="1"/>
  <c r="E9" i="59"/>
  <c r="E22" i="59"/>
  <c r="E27" i="59" s="1"/>
  <c r="C19" i="59"/>
  <c r="E12" i="59"/>
  <c r="E17" i="59" s="1"/>
  <c r="E28" i="59" s="1"/>
  <c r="C22" i="58"/>
  <c r="E10" i="58"/>
  <c r="E9" i="58"/>
  <c r="E22" i="58"/>
  <c r="E27" i="58" s="1"/>
  <c r="C19" i="58"/>
  <c r="E12" i="58"/>
  <c r="E17" i="58" s="1"/>
  <c r="E28" i="58" l="1"/>
  <c r="E22" i="57"/>
  <c r="E22" i="55"/>
  <c r="E9" i="57"/>
  <c r="E10" i="57"/>
  <c r="E27" i="57"/>
  <c r="C19" i="57"/>
  <c r="E12" i="57"/>
  <c r="E17" i="57" s="1"/>
  <c r="E28" i="57" s="1"/>
  <c r="E10" i="56" l="1"/>
  <c r="E9" i="56"/>
  <c r="E12" i="56" s="1"/>
  <c r="E17" i="56" s="1"/>
  <c r="E28" i="56" s="1"/>
  <c r="E22" i="56"/>
  <c r="E27" i="56" s="1"/>
  <c r="C19" i="56"/>
  <c r="C22" i="55" l="1"/>
  <c r="E10" i="55"/>
  <c r="E9" i="55"/>
  <c r="E27" i="55"/>
  <c r="C19" i="55"/>
  <c r="E12" i="55"/>
  <c r="E17" i="55" s="1"/>
  <c r="E28" i="55" l="1"/>
  <c r="E10" i="54"/>
  <c r="E9" i="54"/>
  <c r="C13" i="54"/>
  <c r="E22" i="54"/>
  <c r="E27" i="54" s="1"/>
  <c r="C19" i="54"/>
  <c r="E12" i="54"/>
  <c r="E17" i="54" s="1"/>
  <c r="E28" i="54" l="1"/>
  <c r="E22" i="53"/>
  <c r="E10" i="53"/>
  <c r="E9" i="53"/>
  <c r="E27" i="53"/>
  <c r="C19" i="53"/>
  <c r="E12" i="53"/>
  <c r="E17" i="53" s="1"/>
  <c r="E28" i="53" l="1"/>
  <c r="C22" i="52"/>
  <c r="E10" i="52"/>
  <c r="E9" i="52"/>
  <c r="E22" i="52"/>
  <c r="E27" i="52" s="1"/>
  <c r="C19" i="52"/>
  <c r="E12" i="52"/>
  <c r="E17" i="52" s="1"/>
  <c r="E28" i="52" s="1"/>
  <c r="E9" i="51" l="1"/>
  <c r="E10" i="51"/>
  <c r="E22" i="51"/>
  <c r="E27" i="51" s="1"/>
  <c r="C13" i="51"/>
  <c r="C19" i="51" s="1"/>
  <c r="E12" i="51"/>
  <c r="E17" i="51" s="1"/>
  <c r="E28" i="51" l="1"/>
  <c r="E10" i="50"/>
  <c r="E9" i="50"/>
  <c r="E22" i="50"/>
  <c r="E27" i="50" s="1"/>
  <c r="C13" i="50"/>
  <c r="C19" i="50" s="1"/>
  <c r="E12" i="50"/>
  <c r="E17" i="50" s="1"/>
  <c r="E28" i="50" l="1"/>
  <c r="C22" i="49"/>
  <c r="E10" i="49"/>
  <c r="E9" i="49"/>
  <c r="E22" i="49"/>
  <c r="E27" i="49" s="1"/>
  <c r="C13" i="49"/>
  <c r="C19" i="49" s="1"/>
  <c r="E12" i="49"/>
  <c r="E17" i="49" s="1"/>
  <c r="E28" i="49" l="1"/>
  <c r="J31" i="48"/>
  <c r="C22" i="48"/>
  <c r="E10" i="48" l="1"/>
  <c r="E9" i="48"/>
  <c r="C13" i="48"/>
  <c r="E22" i="48"/>
  <c r="E27" i="48" s="1"/>
  <c r="C19" i="48"/>
  <c r="E12" i="48"/>
  <c r="E17" i="48" s="1"/>
  <c r="E12" i="47"/>
  <c r="E17" i="47" s="1"/>
  <c r="E28" i="47" s="1"/>
  <c r="C19" i="47"/>
  <c r="E22" i="47"/>
  <c r="E27" i="47"/>
  <c r="E28" i="48" l="1"/>
</calcChain>
</file>

<file path=xl/sharedStrings.xml><?xml version="1.0" encoding="utf-8"?>
<sst xmlns="http://schemas.openxmlformats.org/spreadsheetml/2006/main" count="320" uniqueCount="53">
  <si>
    <t>£</t>
  </si>
  <si>
    <t>Current account</t>
  </si>
  <si>
    <t>Deposit account</t>
  </si>
  <si>
    <t>Total</t>
  </si>
  <si>
    <t xml:space="preserve">          Transactions for</t>
  </si>
  <si>
    <t>Plus receipts</t>
  </si>
  <si>
    <t>Less payments</t>
  </si>
  <si>
    <t xml:space="preserve">Bank balances at end of </t>
  </si>
  <si>
    <t>Current account £</t>
  </si>
  <si>
    <t>Date;</t>
  </si>
  <si>
    <t>HORNING PARISH COUNCIL</t>
  </si>
  <si>
    <t>Accounts at</t>
  </si>
  <si>
    <t>Checked by Finance Councillor</t>
  </si>
  <si>
    <t>April</t>
  </si>
  <si>
    <t>March</t>
  </si>
  <si>
    <t>Bank Reconciliation END OF FINANCIAL YEAR</t>
  </si>
  <si>
    <t>end</t>
  </si>
  <si>
    <t>end March</t>
  </si>
  <si>
    <t xml:space="preserve"> </t>
  </si>
  <si>
    <t>DD NEST not come out yet</t>
  </si>
  <si>
    <t>Feb</t>
  </si>
  <si>
    <t>URM glass came out from May payments</t>
  </si>
  <si>
    <t>May</t>
  </si>
  <si>
    <t>end April</t>
  </si>
  <si>
    <t>2440,41,39.  DD URM came out early</t>
  </si>
  <si>
    <t>June</t>
  </si>
  <si>
    <t>end May</t>
  </si>
  <si>
    <t>2439 (£50)</t>
  </si>
  <si>
    <t>July</t>
  </si>
  <si>
    <t>end June</t>
  </si>
  <si>
    <t>end July</t>
  </si>
  <si>
    <t>August</t>
  </si>
  <si>
    <t>add 121.66 (DDs NEST / URM)</t>
  </si>
  <si>
    <t>September</t>
  </si>
  <si>
    <t>end August</t>
  </si>
  <si>
    <t>October</t>
  </si>
  <si>
    <t>end September</t>
  </si>
  <si>
    <t>end Oct</t>
  </si>
  <si>
    <t>November</t>
  </si>
  <si>
    <t>DD NEST and URM taken early</t>
  </si>
  <si>
    <t>chq 2475 £25)</t>
  </si>
  <si>
    <t>December</t>
  </si>
  <si>
    <t>end Nov</t>
  </si>
  <si>
    <t>Dec</t>
  </si>
  <si>
    <t>January</t>
  </si>
  <si>
    <t>end Dec</t>
  </si>
  <si>
    <t>Jan</t>
  </si>
  <si>
    <t>URM and nest taken early</t>
  </si>
  <si>
    <t>February</t>
  </si>
  <si>
    <t>end Jan</t>
  </si>
  <si>
    <t>chq 2488</t>
  </si>
  <si>
    <t>end of year</t>
  </si>
  <si>
    <t>chq 2491, 2492 chq 2494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</si>
</sst>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/>
    <xf numFmtId="2" fontId="0" fillId="0" borderId="3" xfId="0" applyNumberFormat="1" applyBorder="1" applyAlignment="1">
      <alignment horizontal="center"/>
    </xf>
    <xf numFmtId="0" fontId="0" fillId="0" borderId="3" xfId="0" applyBorder="1"/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0" borderId="8" xfId="0" applyBorder="1"/>
    <xf numFmtId="2" fontId="0" fillId="0" borderId="9" xfId="0" applyNumberFormat="1" applyBorder="1" applyAlignment="1">
      <alignment horizontal="center"/>
    </xf>
    <xf numFmtId="0" fontId="0" fillId="0" borderId="9" xfId="0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2" fontId="0" fillId="0" borderId="13" xfId="0" applyNumberFormat="1" applyBorder="1" applyAlignment="1">
      <alignment horizontal="center"/>
    </xf>
    <xf numFmtId="0" fontId="0" fillId="0" borderId="14" xfId="0" applyBorder="1"/>
    <xf numFmtId="2" fontId="0" fillId="3" borderId="1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2" borderId="5" xfId="0" applyFill="1" applyBorder="1"/>
    <xf numFmtId="0" fontId="0" fillId="0" borderId="12" xfId="0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21" xfId="0" applyBorder="1" applyAlignment="1">
      <alignment horizontal="left"/>
    </xf>
    <xf numFmtId="2" fontId="0" fillId="0" borderId="18" xfId="0" applyNumberFormat="1" applyFill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0" borderId="22" xfId="0" applyBorder="1"/>
    <xf numFmtId="0" fontId="0" fillId="0" borderId="4" xfId="0" applyBorder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Border="1"/>
    <xf numFmtId="165" fontId="0" fillId="2" borderId="6" xfId="0" quotePrefix="1" applyNumberFormat="1" applyFill="1" applyBorder="1" applyAlignment="1">
      <alignment horizontal="center"/>
    </xf>
    <xf numFmtId="0" fontId="3" fillId="0" borderId="0" xfId="0" applyFont="1" applyBorder="1"/>
    <xf numFmtId="8" fontId="0" fillId="0" borderId="0" xfId="0" applyNumberFormat="1" applyBorder="1"/>
    <xf numFmtId="6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3" fontId="2" fillId="0" borderId="12" xfId="0" quotePrefix="1" applyNumberFormat="1" applyFont="1" applyBorder="1" applyAlignment="1">
      <alignment horizontal="left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User/Dropbox/horning%20parish%20council/Finance/2019.20/R&amp;P%202019.20%20combined%20with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1920"/>
      <sheetName val="Budget 2020.21"/>
      <sheetName val="Payments 1920"/>
      <sheetName val="AM budget 2020.21"/>
    </sheetNames>
    <sheetDataSet>
      <sheetData sheetId="0">
        <row r="80">
          <cell r="D80">
            <v>27996.9</v>
          </cell>
        </row>
      </sheetData>
      <sheetData sheetId="1"/>
      <sheetData sheetId="2">
        <row r="154">
          <cell r="F154">
            <v>23657.920000000006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E12" sqref="E12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14</v>
      </c>
      <c r="F4" s="7">
        <v>2019</v>
      </c>
    </row>
    <row r="7" spans="2:6" x14ac:dyDescent="0.25">
      <c r="B7" s="8" t="s">
        <v>11</v>
      </c>
      <c r="C7" s="44" t="s">
        <v>20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v>6986.92</v>
      </c>
      <c r="F9" s="21"/>
    </row>
    <row r="10" spans="2:6" x14ac:dyDescent="0.25">
      <c r="B10" s="17" t="s">
        <v>2</v>
      </c>
      <c r="C10" s="18"/>
      <c r="D10" s="19"/>
      <c r="E10" s="20">
        <v>9133.2000000000007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16120.12</v>
      </c>
      <c r="F12" s="27"/>
    </row>
    <row r="13" spans="2:6" x14ac:dyDescent="0.25">
      <c r="B13" s="28" t="s">
        <v>4</v>
      </c>
      <c r="C13" s="9" t="s">
        <v>14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2805.55</v>
      </c>
      <c r="F14" s="16"/>
    </row>
    <row r="15" spans="2:6" x14ac:dyDescent="0.25">
      <c r="B15" s="17" t="s">
        <v>6</v>
      </c>
      <c r="C15" s="18"/>
      <c r="D15" s="22"/>
      <c r="E15" s="18">
        <v>1552.01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17373.660000000003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March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8234.07</v>
      </c>
      <c r="D21" s="22"/>
      <c r="E21" s="34"/>
      <c r="F21" s="23"/>
    </row>
    <row r="22" spans="2:10" x14ac:dyDescent="0.25">
      <c r="B22" s="35" t="s">
        <v>19</v>
      </c>
      <c r="C22" s="18"/>
      <c r="D22" s="19"/>
      <c r="E22" s="30">
        <f>C21+C23-C22</f>
        <v>8234.07</v>
      </c>
      <c r="F22" s="21"/>
      <c r="I22" s="37"/>
    </row>
    <row r="23" spans="2:10" x14ac:dyDescent="0.25">
      <c r="B23" s="50"/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9139.59</v>
      </c>
      <c r="F26" s="27"/>
    </row>
    <row r="27" spans="2:10" x14ac:dyDescent="0.25">
      <c r="B27" s="38" t="s">
        <v>3</v>
      </c>
      <c r="C27" s="39"/>
      <c r="D27" s="40"/>
      <c r="E27" s="30">
        <f>E22+E26</f>
        <v>17373.66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E22" sqref="E22"/>
    </sheetView>
  </sheetViews>
  <sheetFormatPr defaultRowHeight="15" x14ac:dyDescent="0.25"/>
  <cols>
    <col min="2" max="2" width="24.42578125" customWidth="1"/>
    <col min="3" max="3" width="13.4257812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41</v>
      </c>
      <c r="F4" s="7">
        <v>2019</v>
      </c>
    </row>
    <row r="7" spans="2:6" x14ac:dyDescent="0.25">
      <c r="B7" s="8" t="s">
        <v>11</v>
      </c>
      <c r="C7" s="44" t="s">
        <v>42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'29.11.19'!E22</f>
        <v>16032.58</v>
      </c>
      <c r="F9" s="21"/>
    </row>
    <row r="10" spans="2:6" x14ac:dyDescent="0.25">
      <c r="B10" s="17" t="s">
        <v>2</v>
      </c>
      <c r="C10" s="18"/>
      <c r="D10" s="19"/>
      <c r="E10" s="20">
        <f>'29.11.19'!E26</f>
        <v>9148.7099999999991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25181.29</v>
      </c>
      <c r="F12" s="27"/>
    </row>
    <row r="13" spans="2:6" x14ac:dyDescent="0.25">
      <c r="B13" s="28" t="s">
        <v>4</v>
      </c>
      <c r="C13" s="9" t="s">
        <v>43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541.78</v>
      </c>
      <c r="F14" s="16"/>
    </row>
    <row r="15" spans="2:6" x14ac:dyDescent="0.25">
      <c r="B15" s="17" t="s">
        <v>6</v>
      </c>
      <c r="C15" s="18"/>
      <c r="D15" s="22"/>
      <c r="E15" s="18">
        <v>1121.57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24601.5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Dec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15448.23</v>
      </c>
      <c r="D21" s="22"/>
      <c r="E21" s="34"/>
      <c r="F21" s="23"/>
    </row>
    <row r="22" spans="2:10" x14ac:dyDescent="0.25">
      <c r="B22" s="35"/>
      <c r="C22" s="18"/>
      <c r="D22" s="19"/>
      <c r="E22" s="30">
        <f>C21+C23-C22</f>
        <v>15448.23</v>
      </c>
      <c r="F22" s="21"/>
      <c r="I22" s="37"/>
    </row>
    <row r="23" spans="2:10" x14ac:dyDescent="0.25">
      <c r="B23" s="50"/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9153.27</v>
      </c>
      <c r="F26" s="27"/>
    </row>
    <row r="27" spans="2:10" x14ac:dyDescent="0.25">
      <c r="B27" s="38" t="s">
        <v>3</v>
      </c>
      <c r="C27" s="39"/>
      <c r="D27" s="40"/>
      <c r="E27" s="30">
        <f>E22+E26</f>
        <v>24601.5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C22" sqref="C22"/>
    </sheetView>
  </sheetViews>
  <sheetFormatPr defaultRowHeight="15" x14ac:dyDescent="0.25"/>
  <cols>
    <col min="2" max="2" width="24.42578125" customWidth="1"/>
    <col min="3" max="3" width="13.4257812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44</v>
      </c>
      <c r="F4" s="7">
        <v>2020</v>
      </c>
    </row>
    <row r="7" spans="2:6" x14ac:dyDescent="0.25">
      <c r="B7" s="8" t="s">
        <v>11</v>
      </c>
      <c r="C7" s="44" t="s">
        <v>45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'31.12.19'!E22</f>
        <v>15448.23</v>
      </c>
      <c r="F9" s="21"/>
    </row>
    <row r="10" spans="2:6" x14ac:dyDescent="0.25">
      <c r="B10" s="17" t="s">
        <v>2</v>
      </c>
      <c r="C10" s="18"/>
      <c r="D10" s="19"/>
      <c r="E10" s="20">
        <f>'31.12.19'!E26</f>
        <v>9153.27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24601.5</v>
      </c>
      <c r="F12" s="27"/>
    </row>
    <row r="13" spans="2:6" x14ac:dyDescent="0.25">
      <c r="B13" s="28" t="s">
        <v>4</v>
      </c>
      <c r="C13" s="9" t="s">
        <v>46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400</v>
      </c>
      <c r="F14" s="16"/>
    </row>
    <row r="15" spans="2:6" x14ac:dyDescent="0.25">
      <c r="B15" s="17" t="s">
        <v>6</v>
      </c>
      <c r="C15" s="18"/>
      <c r="D15" s="22"/>
      <c r="E15" s="18">
        <v>913.66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24087.84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Jan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14817.05</v>
      </c>
      <c r="D21" s="22"/>
      <c r="E21" s="34"/>
      <c r="F21" s="23"/>
    </row>
    <row r="22" spans="2:10" x14ac:dyDescent="0.25">
      <c r="B22" s="35" t="s">
        <v>47</v>
      </c>
      <c r="C22" s="18">
        <v>-117.52</v>
      </c>
      <c r="D22" s="19"/>
      <c r="E22" s="30">
        <f>C21+C23-C22</f>
        <v>14934.57</v>
      </c>
      <c r="F22" s="21"/>
      <c r="I22" s="37"/>
    </row>
    <row r="23" spans="2:10" x14ac:dyDescent="0.25">
      <c r="B23" s="50"/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9153.27</v>
      </c>
      <c r="F26" s="27"/>
    </row>
    <row r="27" spans="2:10" x14ac:dyDescent="0.25">
      <c r="B27" s="38" t="s">
        <v>3</v>
      </c>
      <c r="C27" s="39"/>
      <c r="D27" s="40"/>
      <c r="E27" s="30">
        <f>E22+E26</f>
        <v>24087.84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C22" sqref="C22"/>
    </sheetView>
  </sheetViews>
  <sheetFormatPr defaultRowHeight="15" x14ac:dyDescent="0.25"/>
  <cols>
    <col min="2" max="2" width="24.42578125" customWidth="1"/>
    <col min="3" max="3" width="13.4257812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48</v>
      </c>
      <c r="F4" s="7">
        <v>2020</v>
      </c>
    </row>
    <row r="7" spans="2:6" x14ac:dyDescent="0.25">
      <c r="B7" s="8" t="s">
        <v>11</v>
      </c>
      <c r="C7" s="44" t="s">
        <v>49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'31.1.20'!E22</f>
        <v>14934.57</v>
      </c>
      <c r="F9" s="21"/>
    </row>
    <row r="10" spans="2:6" x14ac:dyDescent="0.25">
      <c r="B10" s="17" t="s">
        <v>2</v>
      </c>
      <c r="C10" s="18"/>
      <c r="D10" s="19"/>
      <c r="E10" s="20">
        <f>'31.1.20'!E26</f>
        <v>9153.27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24087.84</v>
      </c>
      <c r="F12" s="27"/>
    </row>
    <row r="13" spans="2:6" x14ac:dyDescent="0.25">
      <c r="B13" s="28" t="s">
        <v>4</v>
      </c>
      <c r="C13" s="9" t="s">
        <v>20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/>
      <c r="F14" s="16"/>
    </row>
    <row r="15" spans="2:6" x14ac:dyDescent="0.25">
      <c r="B15" s="17" t="s">
        <v>6</v>
      </c>
      <c r="C15" s="18"/>
      <c r="D15" s="22"/>
      <c r="E15" s="18">
        <v>1229.8499999999999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22857.99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Feb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13627.61</v>
      </c>
      <c r="D21" s="22"/>
      <c r="E21" s="34"/>
      <c r="F21" s="23"/>
    </row>
    <row r="22" spans="2:10" x14ac:dyDescent="0.25">
      <c r="B22" s="35" t="s">
        <v>47</v>
      </c>
      <c r="C22" s="18">
        <f>45-104.11-18</f>
        <v>-77.11</v>
      </c>
      <c r="D22" s="19"/>
      <c r="E22" s="30">
        <f>C21+C23-C22</f>
        <v>13704.720000000001</v>
      </c>
      <c r="F22" s="21"/>
      <c r="I22" s="37"/>
    </row>
    <row r="23" spans="2:10" x14ac:dyDescent="0.25">
      <c r="B23" s="50" t="s">
        <v>50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9153.27</v>
      </c>
      <c r="F26" s="27"/>
    </row>
    <row r="27" spans="2:10" x14ac:dyDescent="0.25">
      <c r="B27" s="38" t="s">
        <v>3</v>
      </c>
      <c r="C27" s="39"/>
      <c r="D27" s="40"/>
      <c r="E27" s="30">
        <f>E22+E26</f>
        <v>22857.99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sqref="A1:XFD1048576"/>
    </sheetView>
  </sheetViews>
  <sheetFormatPr defaultRowHeight="15" x14ac:dyDescent="0.25"/>
  <cols>
    <col min="2" max="2" width="24.42578125" customWidth="1"/>
    <col min="3" max="3" width="13.4257812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9" ht="18" x14ac:dyDescent="0.25">
      <c r="B2" s="52" t="s">
        <v>10</v>
      </c>
      <c r="C2" s="53"/>
      <c r="D2" s="53"/>
      <c r="E2" s="53"/>
      <c r="F2" s="54"/>
    </row>
    <row r="4" spans="2:9" ht="18" x14ac:dyDescent="0.25">
      <c r="B4" s="3" t="s">
        <v>15</v>
      </c>
      <c r="C4" s="4" t="s">
        <v>16</v>
      </c>
      <c r="D4" s="5"/>
      <c r="E4" s="6" t="s">
        <v>14</v>
      </c>
      <c r="F4" s="7">
        <v>2020</v>
      </c>
    </row>
    <row r="7" spans="2:9" x14ac:dyDescent="0.25">
      <c r="B7" s="8" t="s">
        <v>11</v>
      </c>
      <c r="C7" s="44" t="s">
        <v>51</v>
      </c>
      <c r="D7" s="10"/>
      <c r="E7" s="9" t="s">
        <v>0</v>
      </c>
      <c r="F7" s="11"/>
    </row>
    <row r="8" spans="2:9" x14ac:dyDescent="0.25">
      <c r="B8" s="12"/>
      <c r="C8" s="13"/>
      <c r="D8" s="14"/>
      <c r="E8" s="15"/>
      <c r="F8" s="16"/>
    </row>
    <row r="9" spans="2:9" x14ac:dyDescent="0.25">
      <c r="B9" s="17" t="s">
        <v>1</v>
      </c>
      <c r="C9" s="18"/>
      <c r="D9" s="19"/>
      <c r="E9" s="20">
        <f>'28.02.20'!E22</f>
        <v>13704.720000000001</v>
      </c>
      <c r="F9" s="21"/>
    </row>
    <row r="10" spans="2:9" x14ac:dyDescent="0.25">
      <c r="B10" s="17" t="s">
        <v>2</v>
      </c>
      <c r="C10" s="18"/>
      <c r="D10" s="19"/>
      <c r="E10" s="20">
        <f>'28.02.20'!E26</f>
        <v>9153.27</v>
      </c>
      <c r="F10" s="21"/>
      <c r="I10" s="51"/>
    </row>
    <row r="11" spans="2:9" x14ac:dyDescent="0.25">
      <c r="B11" s="17"/>
      <c r="C11" s="18"/>
      <c r="D11" s="22"/>
      <c r="E11" s="15"/>
      <c r="F11" s="23"/>
    </row>
    <row r="12" spans="2:9" x14ac:dyDescent="0.25">
      <c r="B12" s="24" t="s">
        <v>3</v>
      </c>
      <c r="C12" s="25"/>
      <c r="D12" s="26"/>
      <c r="E12" s="20">
        <f>SUM(E9:E11)</f>
        <v>22857.99</v>
      </c>
      <c r="F12" s="27"/>
    </row>
    <row r="13" spans="2:9" x14ac:dyDescent="0.25">
      <c r="B13" s="28" t="s">
        <v>4</v>
      </c>
      <c r="C13" s="9" t="s">
        <v>14</v>
      </c>
      <c r="D13" s="10"/>
      <c r="E13" s="9"/>
      <c r="F13" s="11"/>
    </row>
    <row r="14" spans="2:9" x14ac:dyDescent="0.25">
      <c r="B14" s="12" t="s">
        <v>5</v>
      </c>
      <c r="C14" s="13"/>
      <c r="D14" s="14"/>
      <c r="E14" s="13">
        <v>375.71</v>
      </c>
      <c r="F14" s="16"/>
    </row>
    <row r="15" spans="2:9" x14ac:dyDescent="0.25">
      <c r="B15" s="17" t="s">
        <v>6</v>
      </c>
      <c r="C15" s="18"/>
      <c r="D15" s="22"/>
      <c r="E15" s="18">
        <v>1521.06</v>
      </c>
      <c r="F15" s="23"/>
    </row>
    <row r="16" spans="2:9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21712.639999999999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March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12887.65</v>
      </c>
      <c r="D21" s="22"/>
      <c r="E21" s="34"/>
      <c r="F21" s="23"/>
    </row>
    <row r="22" spans="2:10" x14ac:dyDescent="0.25">
      <c r="B22" s="35" t="s">
        <v>47</v>
      </c>
      <c r="C22" s="18">
        <f>331.49</f>
        <v>331.49</v>
      </c>
      <c r="D22" s="19"/>
      <c r="E22" s="30">
        <f>C21+C23-C22</f>
        <v>12556.16</v>
      </c>
      <c r="F22" s="21"/>
      <c r="I22" s="37"/>
    </row>
    <row r="23" spans="2:10" x14ac:dyDescent="0.25">
      <c r="B23" s="50" t="s">
        <v>52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9156.48</v>
      </c>
      <c r="F26" s="27"/>
    </row>
    <row r="27" spans="2:10" x14ac:dyDescent="0.25">
      <c r="B27" s="38" t="s">
        <v>3</v>
      </c>
      <c r="C27" s="39"/>
      <c r="D27" s="40"/>
      <c r="E27" s="30">
        <f>E22+E26</f>
        <v>21712.639999999999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workbookViewId="0">
      <selection activeCell="L16" sqref="L16"/>
    </sheetView>
  </sheetViews>
  <sheetFormatPr defaultRowHeight="15" x14ac:dyDescent="0.25"/>
  <cols>
    <col min="2" max="2" width="24.42578125" customWidth="1"/>
    <col min="3" max="3" width="13.4257812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9" ht="18" x14ac:dyDescent="0.25">
      <c r="B2" s="52" t="s">
        <v>10</v>
      </c>
      <c r="C2" s="53"/>
      <c r="D2" s="53"/>
      <c r="E2" s="53"/>
      <c r="F2" s="54"/>
    </row>
    <row r="4" spans="2:9" ht="18" x14ac:dyDescent="0.25">
      <c r="B4" s="3" t="s">
        <v>15</v>
      </c>
      <c r="C4" s="4" t="s">
        <v>16</v>
      </c>
      <c r="D4" s="5"/>
      <c r="E4" s="6" t="s">
        <v>14</v>
      </c>
      <c r="F4" s="7">
        <v>2020</v>
      </c>
    </row>
    <row r="7" spans="2:9" x14ac:dyDescent="0.25">
      <c r="B7" s="8" t="s">
        <v>11</v>
      </c>
      <c r="C7" s="44" t="s">
        <v>51</v>
      </c>
      <c r="D7" s="10"/>
      <c r="E7" s="9" t="s">
        <v>0</v>
      </c>
      <c r="F7" s="11"/>
    </row>
    <row r="8" spans="2:9" x14ac:dyDescent="0.25">
      <c r="B8" s="12"/>
      <c r="C8" s="13"/>
      <c r="D8" s="14"/>
      <c r="E8" s="15"/>
      <c r="F8" s="16"/>
    </row>
    <row r="9" spans="2:9" x14ac:dyDescent="0.25">
      <c r="B9" s="17" t="s">
        <v>1</v>
      </c>
      <c r="C9" s="18"/>
      <c r="D9" s="19"/>
      <c r="E9" s="20">
        <f>'to end 29.3.19'!E22</f>
        <v>8234.07</v>
      </c>
      <c r="F9" s="21"/>
    </row>
    <row r="10" spans="2:9" x14ac:dyDescent="0.25">
      <c r="B10" s="17" t="s">
        <v>2</v>
      </c>
      <c r="C10" s="18"/>
      <c r="D10" s="19"/>
      <c r="E10" s="20">
        <f>'to end 29.3.19'!E26</f>
        <v>9139.59</v>
      </c>
      <c r="F10" s="21"/>
      <c r="I10" s="51"/>
    </row>
    <row r="11" spans="2:9" x14ac:dyDescent="0.25">
      <c r="B11" s="17"/>
      <c r="C11" s="18"/>
      <c r="D11" s="22"/>
      <c r="E11" s="15"/>
      <c r="F11" s="23"/>
    </row>
    <row r="12" spans="2:9" x14ac:dyDescent="0.25">
      <c r="B12" s="24" t="s">
        <v>3</v>
      </c>
      <c r="C12" s="25"/>
      <c r="D12" s="26"/>
      <c r="E12" s="20">
        <f>SUM(E9:E11)</f>
        <v>17373.66</v>
      </c>
      <c r="F12" s="27"/>
    </row>
    <row r="13" spans="2:9" x14ac:dyDescent="0.25">
      <c r="B13" s="28" t="s">
        <v>4</v>
      </c>
      <c r="C13" s="9" t="s">
        <v>14</v>
      </c>
      <c r="D13" s="10"/>
      <c r="E13" s="9"/>
      <c r="F13" s="11"/>
    </row>
    <row r="14" spans="2:9" x14ac:dyDescent="0.25">
      <c r="B14" s="12" t="s">
        <v>5</v>
      </c>
      <c r="C14" s="13"/>
      <c r="D14" s="14"/>
      <c r="E14" s="13">
        <f>'[1]Receipts 1920'!$D$80</f>
        <v>27996.9</v>
      </c>
      <c r="F14" s="16"/>
      <c r="H14" s="37"/>
      <c r="I14" s="37"/>
    </row>
    <row r="15" spans="2:9" x14ac:dyDescent="0.25">
      <c r="B15" s="17" t="s">
        <v>6</v>
      </c>
      <c r="C15" s="18"/>
      <c r="D15" s="22"/>
      <c r="E15" s="18">
        <f>'[1]Payments 1920'!$F$154</f>
        <v>23657.920000000006</v>
      </c>
      <c r="F15" s="23"/>
      <c r="H15" s="37"/>
      <c r="I15" s="37"/>
    </row>
    <row r="16" spans="2:9" x14ac:dyDescent="0.25">
      <c r="B16" s="17"/>
      <c r="C16" s="18"/>
      <c r="D16" s="22"/>
      <c r="E16" s="25"/>
      <c r="F16" s="23"/>
      <c r="I16" s="37"/>
    </row>
    <row r="17" spans="2:10" x14ac:dyDescent="0.25">
      <c r="B17" s="29" t="s">
        <v>3</v>
      </c>
      <c r="C17" s="18"/>
      <c r="D17" s="19"/>
      <c r="E17" s="30">
        <f>E12+E14-E15</f>
        <v>21712.639999999992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March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12887.65</v>
      </c>
      <c r="D21" s="22"/>
      <c r="E21" s="34"/>
      <c r="F21" s="23"/>
    </row>
    <row r="22" spans="2:10" x14ac:dyDescent="0.25">
      <c r="B22" s="35" t="s">
        <v>47</v>
      </c>
      <c r="C22" s="18">
        <f>331.49</f>
        <v>331.49</v>
      </c>
      <c r="D22" s="19"/>
      <c r="E22" s="30">
        <f>C21+C23-C22</f>
        <v>12556.16</v>
      </c>
      <c r="F22" s="21"/>
      <c r="I22" s="37"/>
    </row>
    <row r="23" spans="2:10" x14ac:dyDescent="0.25">
      <c r="B23" s="50" t="s">
        <v>52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9156.48</v>
      </c>
      <c r="F26" s="27"/>
    </row>
    <row r="27" spans="2:10" x14ac:dyDescent="0.25">
      <c r="B27" s="38" t="s">
        <v>3</v>
      </c>
      <c r="C27" s="39"/>
      <c r="D27" s="40"/>
      <c r="E27" s="30">
        <f>E22+E26</f>
        <v>21712.639999999999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sqref="A1:XFD1048576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13</v>
      </c>
      <c r="F4" s="7">
        <v>2019</v>
      </c>
    </row>
    <row r="7" spans="2:6" x14ac:dyDescent="0.25">
      <c r="B7" s="8" t="s">
        <v>11</v>
      </c>
      <c r="C7" s="44" t="s">
        <v>17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'to end 29.3.19'!E22</f>
        <v>8234.07</v>
      </c>
      <c r="F9" s="21"/>
    </row>
    <row r="10" spans="2:6" x14ac:dyDescent="0.25">
      <c r="B10" s="17" t="s">
        <v>2</v>
      </c>
      <c r="C10" s="18"/>
      <c r="D10" s="19"/>
      <c r="E10" s="20">
        <f>'to end 29.3.19'!E26</f>
        <v>9139.59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17373.66</v>
      </c>
      <c r="F12" s="27"/>
    </row>
    <row r="13" spans="2:6" x14ac:dyDescent="0.25">
      <c r="B13" s="28" t="s">
        <v>4</v>
      </c>
      <c r="C13" s="9" t="str">
        <f>E4</f>
        <v>April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10225</v>
      </c>
      <c r="F14" s="16"/>
    </row>
    <row r="15" spans="2:6" x14ac:dyDescent="0.25">
      <c r="B15" s="17" t="s">
        <v>6</v>
      </c>
      <c r="C15" s="18"/>
      <c r="D15" s="22"/>
      <c r="E15" s="18">
        <v>1121.52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26477.14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April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17365.349999999999</v>
      </c>
      <c r="D21" s="22"/>
      <c r="E21" s="34"/>
      <c r="F21" s="23"/>
    </row>
    <row r="22" spans="2:10" x14ac:dyDescent="0.25">
      <c r="B22" s="35" t="s">
        <v>21</v>
      </c>
      <c r="C22" s="18">
        <f>45.8-18</f>
        <v>27.799999999999997</v>
      </c>
      <c r="D22" s="19"/>
      <c r="E22" s="30">
        <f>C21+C23-C22</f>
        <v>17337.55</v>
      </c>
      <c r="F22" s="21"/>
      <c r="I22" s="37"/>
    </row>
    <row r="23" spans="2:10" x14ac:dyDescent="0.25">
      <c r="B23" s="50">
        <v>2437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9139.59</v>
      </c>
      <c r="F26" s="27"/>
    </row>
    <row r="27" spans="2:10" x14ac:dyDescent="0.25">
      <c r="B27" s="38" t="s">
        <v>3</v>
      </c>
      <c r="C27" s="39"/>
      <c r="D27" s="40"/>
      <c r="E27" s="30">
        <f>E22+E26</f>
        <v>26477.14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  <c r="J31">
        <f>48+48+48</f>
        <v>144</v>
      </c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9"/>
  <sheetViews>
    <sheetView workbookViewId="0">
      <selection sqref="A1:XFD1048576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22</v>
      </c>
      <c r="F4" s="7">
        <v>2019</v>
      </c>
    </row>
    <row r="7" spans="2:6" x14ac:dyDescent="0.25">
      <c r="B7" s="8" t="s">
        <v>11</v>
      </c>
      <c r="C7" s="44" t="s">
        <v>23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'30.4.19'!E22</f>
        <v>17337.55</v>
      </c>
      <c r="F9" s="21"/>
    </row>
    <row r="10" spans="2:6" x14ac:dyDescent="0.25">
      <c r="B10" s="17" t="s">
        <v>2</v>
      </c>
      <c r="C10" s="18"/>
      <c r="D10" s="19"/>
      <c r="E10" s="20">
        <f>'30.4.19'!E26</f>
        <v>9139.59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26477.14</v>
      </c>
      <c r="F12" s="27"/>
    </row>
    <row r="13" spans="2:6" x14ac:dyDescent="0.25">
      <c r="B13" s="28" t="s">
        <v>4</v>
      </c>
      <c r="C13" s="9" t="str">
        <f>E4</f>
        <v>May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925.7</v>
      </c>
      <c r="F14" s="16"/>
    </row>
    <row r="15" spans="2:6" x14ac:dyDescent="0.25">
      <c r="B15" s="17" t="s">
        <v>6</v>
      </c>
      <c r="C15" s="18"/>
      <c r="D15" s="22"/>
      <c r="E15" s="18">
        <v>2069.0100000000002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25333.83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May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16390.04</v>
      </c>
      <c r="D21" s="22"/>
      <c r="E21" s="34"/>
      <c r="F21" s="23"/>
    </row>
    <row r="22" spans="2:10" x14ac:dyDescent="0.25">
      <c r="B22" s="35" t="s">
        <v>21</v>
      </c>
      <c r="C22" s="18">
        <f>213.8-18</f>
        <v>195.8</v>
      </c>
      <c r="D22" s="19"/>
      <c r="E22" s="30">
        <f>C21+C23-C22</f>
        <v>16194.240000000002</v>
      </c>
      <c r="F22" s="21"/>
      <c r="I22" s="37"/>
    </row>
    <row r="23" spans="2:10" x14ac:dyDescent="0.25">
      <c r="B23" s="50" t="s">
        <v>24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9139.59</v>
      </c>
      <c r="F26" s="27"/>
    </row>
    <row r="27" spans="2:10" x14ac:dyDescent="0.25">
      <c r="B27" s="38" t="s">
        <v>3</v>
      </c>
      <c r="C27" s="39"/>
      <c r="D27" s="40"/>
      <c r="E27" s="30">
        <f>E22+E26</f>
        <v>25333.83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sqref="A1:XFD1048576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25</v>
      </c>
      <c r="F4" s="7">
        <v>2019</v>
      </c>
    </row>
    <row r="7" spans="2:6" x14ac:dyDescent="0.25">
      <c r="B7" s="8" t="s">
        <v>11</v>
      </c>
      <c r="C7" s="44" t="s">
        <v>26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'31.05.19'!E22</f>
        <v>16194.240000000002</v>
      </c>
      <c r="F9" s="21"/>
    </row>
    <row r="10" spans="2:6" x14ac:dyDescent="0.25">
      <c r="B10" s="17" t="s">
        <v>2</v>
      </c>
      <c r="C10" s="18"/>
      <c r="D10" s="19"/>
      <c r="E10" s="20">
        <f>'31.05.19'!E26</f>
        <v>9139.59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25333.83</v>
      </c>
      <c r="F12" s="27"/>
    </row>
    <row r="13" spans="2:6" x14ac:dyDescent="0.25">
      <c r="B13" s="28" t="s">
        <v>4</v>
      </c>
      <c r="C13" s="9" t="str">
        <f>E4</f>
        <v>June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4.5599999999999996</v>
      </c>
      <c r="F14" s="16"/>
    </row>
    <row r="15" spans="2:6" x14ac:dyDescent="0.25">
      <c r="B15" s="17" t="s">
        <v>6</v>
      </c>
      <c r="C15" s="18"/>
      <c r="D15" s="22"/>
      <c r="E15" s="18">
        <v>4412.0600000000004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20926.330000000002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June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11832.18</v>
      </c>
      <c r="D21" s="22"/>
      <c r="E21" s="34"/>
      <c r="F21" s="23"/>
    </row>
    <row r="22" spans="2:10" x14ac:dyDescent="0.25">
      <c r="B22" s="35" t="s">
        <v>21</v>
      </c>
      <c r="C22" s="18">
        <v>50</v>
      </c>
      <c r="D22" s="19"/>
      <c r="E22" s="30">
        <f>C21+C23-C22</f>
        <v>11782.18</v>
      </c>
      <c r="F22" s="21"/>
      <c r="I22" s="37"/>
    </row>
    <row r="23" spans="2:10" x14ac:dyDescent="0.25">
      <c r="B23" s="50" t="s">
        <v>27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9144.15</v>
      </c>
      <c r="F26" s="27"/>
    </row>
    <row r="27" spans="2:10" x14ac:dyDescent="0.25">
      <c r="B27" s="38" t="s">
        <v>3</v>
      </c>
      <c r="C27" s="39"/>
      <c r="D27" s="40"/>
      <c r="E27" s="30">
        <f>E22+E26</f>
        <v>20926.330000000002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B23" sqref="B23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28</v>
      </c>
      <c r="F4" s="7">
        <v>2019</v>
      </c>
    </row>
    <row r="7" spans="2:6" x14ac:dyDescent="0.25">
      <c r="B7" s="8" t="s">
        <v>11</v>
      </c>
      <c r="C7" s="44" t="s">
        <v>29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'28.06.19'!E22</f>
        <v>11782.18</v>
      </c>
      <c r="F9" s="21"/>
    </row>
    <row r="10" spans="2:6" x14ac:dyDescent="0.25">
      <c r="B10" s="17" t="s">
        <v>2</v>
      </c>
      <c r="C10" s="18"/>
      <c r="D10" s="19"/>
      <c r="E10" s="20">
        <f>'28.06.19'!E26</f>
        <v>9144.15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20926.330000000002</v>
      </c>
      <c r="F12" s="27"/>
    </row>
    <row r="13" spans="2:6" x14ac:dyDescent="0.25">
      <c r="B13" s="28" t="s">
        <v>4</v>
      </c>
      <c r="C13" s="9" t="str">
        <f>E4</f>
        <v>July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5176.59</v>
      </c>
      <c r="F14" s="16"/>
    </row>
    <row r="15" spans="2:6" x14ac:dyDescent="0.25">
      <c r="B15" s="17" t="s">
        <v>6</v>
      </c>
      <c r="C15" s="18"/>
      <c r="D15" s="22"/>
      <c r="E15" s="18">
        <v>1088.6300000000001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25014.29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July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15920.14</v>
      </c>
      <c r="D21" s="22"/>
      <c r="E21" s="34"/>
      <c r="F21" s="23"/>
    </row>
    <row r="22" spans="2:10" x14ac:dyDescent="0.25">
      <c r="B22" s="35"/>
      <c r="C22" s="18">
        <v>50</v>
      </c>
      <c r="D22" s="19"/>
      <c r="E22" s="30">
        <f>C21+C23-C22</f>
        <v>15870.14</v>
      </c>
      <c r="F22" s="21"/>
      <c r="I22" s="37"/>
    </row>
    <row r="23" spans="2:10" x14ac:dyDescent="0.25">
      <c r="B23" s="50" t="s">
        <v>27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9144.15</v>
      </c>
      <c r="F26" s="27"/>
    </row>
    <row r="27" spans="2:10" x14ac:dyDescent="0.25">
      <c r="B27" s="38" t="s">
        <v>3</v>
      </c>
      <c r="C27" s="39"/>
      <c r="D27" s="40"/>
      <c r="E27" s="30">
        <f>E22+E26</f>
        <v>25014.29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C22" sqref="C22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31</v>
      </c>
      <c r="F4" s="7">
        <v>2019</v>
      </c>
    </row>
    <row r="7" spans="2:6" x14ac:dyDescent="0.25">
      <c r="B7" s="8" t="s">
        <v>11</v>
      </c>
      <c r="C7" s="44" t="s">
        <v>30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'31.07.19'!E22</f>
        <v>15870.14</v>
      </c>
      <c r="F9" s="21"/>
    </row>
    <row r="10" spans="2:6" x14ac:dyDescent="0.25">
      <c r="B10" s="17" t="s">
        <v>2</v>
      </c>
      <c r="C10" s="18"/>
      <c r="D10" s="19"/>
      <c r="E10" s="20">
        <f>'31.07.19'!E26</f>
        <v>9144.15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25014.29</v>
      </c>
      <c r="F12" s="27"/>
    </row>
    <row r="13" spans="2:6" x14ac:dyDescent="0.25">
      <c r="B13" s="28" t="s">
        <v>4</v>
      </c>
      <c r="C13" s="9" t="s">
        <v>31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176</v>
      </c>
      <c r="F14" s="16"/>
    </row>
    <row r="15" spans="2:6" x14ac:dyDescent="0.25">
      <c r="B15" s="17" t="s">
        <v>6</v>
      </c>
      <c r="C15" s="18"/>
      <c r="D15" s="22"/>
      <c r="E15" s="18">
        <v>3217.16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21973.13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August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12808.82</v>
      </c>
      <c r="D21" s="22"/>
      <c r="E21" s="34"/>
      <c r="F21" s="23"/>
    </row>
    <row r="22" spans="2:10" x14ac:dyDescent="0.25">
      <c r="B22" s="35"/>
      <c r="C22" s="18">
        <f>101.5-121.66</f>
        <v>-20.159999999999997</v>
      </c>
      <c r="D22" s="19"/>
      <c r="E22" s="30">
        <f>C21+C23-C22</f>
        <v>12828.98</v>
      </c>
      <c r="F22" s="21"/>
      <c r="I22" s="37"/>
    </row>
    <row r="23" spans="2:10" x14ac:dyDescent="0.25">
      <c r="B23" s="50" t="s">
        <v>32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9144.15</v>
      </c>
      <c r="F26" s="27"/>
    </row>
    <row r="27" spans="2:10" x14ac:dyDescent="0.25">
      <c r="B27" s="38" t="s">
        <v>3</v>
      </c>
      <c r="C27" s="39"/>
      <c r="D27" s="40"/>
      <c r="E27" s="30">
        <f>E22+E26</f>
        <v>21973.129999999997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sqref="A1:XFD1048576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33</v>
      </c>
      <c r="F4" s="7">
        <v>2019</v>
      </c>
    </row>
    <row r="7" spans="2:6" x14ac:dyDescent="0.25">
      <c r="B7" s="8" t="s">
        <v>11</v>
      </c>
      <c r="C7" s="44" t="s">
        <v>34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'30.08.19'!E22</f>
        <v>12828.98</v>
      </c>
      <c r="F9" s="21"/>
    </row>
    <row r="10" spans="2:6" x14ac:dyDescent="0.25">
      <c r="B10" s="17" t="s">
        <v>2</v>
      </c>
      <c r="C10" s="18"/>
      <c r="D10" s="19"/>
      <c r="E10" s="20">
        <f>'30.08.19'!E26</f>
        <v>9144.15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21973.129999999997</v>
      </c>
      <c r="F12" s="27"/>
    </row>
    <row r="13" spans="2:6" x14ac:dyDescent="0.25">
      <c r="B13" s="28" t="s">
        <v>4</v>
      </c>
      <c r="C13" s="9" t="s">
        <v>33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9771.56</v>
      </c>
      <c r="F14" s="16"/>
    </row>
    <row r="15" spans="2:6" x14ac:dyDescent="0.25">
      <c r="B15" s="17" t="s">
        <v>6</v>
      </c>
      <c r="C15" s="18"/>
      <c r="D15" s="22"/>
      <c r="E15" s="18">
        <v>1244.7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30499.989999999994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September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21351.279999999999</v>
      </c>
      <c r="D21" s="22"/>
      <c r="E21" s="34"/>
      <c r="F21" s="23"/>
    </row>
    <row r="22" spans="2:10" x14ac:dyDescent="0.25">
      <c r="B22" s="35"/>
      <c r="C22" s="18"/>
      <c r="D22" s="19"/>
      <c r="E22" s="30">
        <f>C21+C23-C22</f>
        <v>21351.279999999999</v>
      </c>
      <c r="F22" s="21"/>
      <c r="I22" s="37"/>
    </row>
    <row r="23" spans="2:10" x14ac:dyDescent="0.25">
      <c r="B23" s="50"/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9148.7099999999991</v>
      </c>
      <c r="F26" s="27"/>
    </row>
    <row r="27" spans="2:10" x14ac:dyDescent="0.25">
      <c r="B27" s="38" t="s">
        <v>3</v>
      </c>
      <c r="C27" s="39"/>
      <c r="D27" s="40"/>
      <c r="E27" s="30">
        <f>E22+E26</f>
        <v>30499.989999999998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sqref="A1:XFD1048576"/>
    </sheetView>
  </sheetViews>
  <sheetFormatPr defaultRowHeight="15" x14ac:dyDescent="0.25"/>
  <cols>
    <col min="2" max="2" width="23.5703125" customWidth="1"/>
    <col min="3" max="3" width="11.8554687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35</v>
      </c>
      <c r="F4" s="7">
        <v>2019</v>
      </c>
    </row>
    <row r="7" spans="2:6" x14ac:dyDescent="0.25">
      <c r="B7" s="8" t="s">
        <v>11</v>
      </c>
      <c r="C7" s="44" t="s">
        <v>36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'30.09.19'!E22</f>
        <v>21351.279999999999</v>
      </c>
      <c r="F9" s="21"/>
    </row>
    <row r="10" spans="2:6" x14ac:dyDescent="0.25">
      <c r="B10" s="17" t="s">
        <v>2</v>
      </c>
      <c r="C10" s="18"/>
      <c r="D10" s="19"/>
      <c r="E10" s="20">
        <f>'30.09.19'!E26</f>
        <v>9148.7099999999991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30499.989999999998</v>
      </c>
      <c r="F12" s="27"/>
    </row>
    <row r="13" spans="2:6" x14ac:dyDescent="0.25">
      <c r="B13" s="28" t="s">
        <v>4</v>
      </c>
      <c r="C13" s="9" t="str">
        <f>E4</f>
        <v>October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>
        <v>400</v>
      </c>
      <c r="F14" s="16"/>
    </row>
    <row r="15" spans="2:6" x14ac:dyDescent="0.25">
      <c r="B15" s="17" t="s">
        <v>6</v>
      </c>
      <c r="C15" s="18"/>
      <c r="D15" s="22"/>
      <c r="E15" s="18">
        <v>4087.49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26812.5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October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17663.79</v>
      </c>
      <c r="D21" s="22"/>
      <c r="E21" s="34"/>
      <c r="F21" s="23"/>
    </row>
    <row r="22" spans="2:10" x14ac:dyDescent="0.25">
      <c r="B22" s="35"/>
      <c r="C22" s="18"/>
      <c r="D22" s="19"/>
      <c r="E22" s="30">
        <f>C21+C23-C22</f>
        <v>17663.79</v>
      </c>
      <c r="F22" s="21"/>
      <c r="I22" s="37"/>
    </row>
    <row r="23" spans="2:10" x14ac:dyDescent="0.25">
      <c r="B23" s="50"/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9148.7099999999991</v>
      </c>
      <c r="F26" s="27"/>
    </row>
    <row r="27" spans="2:10" x14ac:dyDescent="0.25">
      <c r="B27" s="38" t="s">
        <v>3</v>
      </c>
      <c r="C27" s="39"/>
      <c r="D27" s="40"/>
      <c r="E27" s="30">
        <f>E22+E26</f>
        <v>26812.5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workbookViewId="0">
      <selection activeCell="E23" sqref="E23"/>
    </sheetView>
  </sheetViews>
  <sheetFormatPr defaultRowHeight="15" x14ac:dyDescent="0.25"/>
  <cols>
    <col min="2" max="2" width="24.42578125" customWidth="1"/>
    <col min="3" max="3" width="13.42578125" style="1" customWidth="1"/>
    <col min="4" max="4" width="2.5703125" customWidth="1"/>
    <col min="5" max="5" width="14.5703125" style="1" customWidth="1"/>
    <col min="6" max="6" width="9.140625" style="2"/>
    <col min="258" max="258" width="23.5703125" customWidth="1"/>
    <col min="259" max="259" width="10.140625" customWidth="1"/>
    <col min="260" max="260" width="2.5703125" customWidth="1"/>
    <col min="261" max="261" width="14.5703125" customWidth="1"/>
    <col min="514" max="514" width="23.5703125" customWidth="1"/>
    <col min="515" max="515" width="10.140625" customWidth="1"/>
    <col min="516" max="516" width="2.5703125" customWidth="1"/>
    <col min="517" max="517" width="14.5703125" customWidth="1"/>
    <col min="770" max="770" width="23.5703125" customWidth="1"/>
    <col min="771" max="771" width="10.140625" customWidth="1"/>
    <col min="772" max="772" width="2.5703125" customWidth="1"/>
    <col min="773" max="773" width="14.5703125" customWidth="1"/>
    <col min="1026" max="1026" width="23.5703125" customWidth="1"/>
    <col min="1027" max="1027" width="10.140625" customWidth="1"/>
    <col min="1028" max="1028" width="2.5703125" customWidth="1"/>
    <col min="1029" max="1029" width="14.5703125" customWidth="1"/>
    <col min="1282" max="1282" width="23.5703125" customWidth="1"/>
    <col min="1283" max="1283" width="10.140625" customWidth="1"/>
    <col min="1284" max="1284" width="2.5703125" customWidth="1"/>
    <col min="1285" max="1285" width="14.5703125" customWidth="1"/>
    <col min="1538" max="1538" width="23.5703125" customWidth="1"/>
    <col min="1539" max="1539" width="10.140625" customWidth="1"/>
    <col min="1540" max="1540" width="2.5703125" customWidth="1"/>
    <col min="1541" max="1541" width="14.5703125" customWidth="1"/>
    <col min="1794" max="1794" width="23.5703125" customWidth="1"/>
    <col min="1795" max="1795" width="10.140625" customWidth="1"/>
    <col min="1796" max="1796" width="2.5703125" customWidth="1"/>
    <col min="1797" max="1797" width="14.5703125" customWidth="1"/>
    <col min="2050" max="2050" width="23.5703125" customWidth="1"/>
    <col min="2051" max="2051" width="10.140625" customWidth="1"/>
    <col min="2052" max="2052" width="2.5703125" customWidth="1"/>
    <col min="2053" max="2053" width="14.5703125" customWidth="1"/>
    <col min="2306" max="2306" width="23.5703125" customWidth="1"/>
    <col min="2307" max="2307" width="10.140625" customWidth="1"/>
    <col min="2308" max="2308" width="2.5703125" customWidth="1"/>
    <col min="2309" max="2309" width="14.5703125" customWidth="1"/>
    <col min="2562" max="2562" width="23.5703125" customWidth="1"/>
    <col min="2563" max="2563" width="10.140625" customWidth="1"/>
    <col min="2564" max="2564" width="2.5703125" customWidth="1"/>
    <col min="2565" max="2565" width="14.5703125" customWidth="1"/>
    <col min="2818" max="2818" width="23.5703125" customWidth="1"/>
    <col min="2819" max="2819" width="10.140625" customWidth="1"/>
    <col min="2820" max="2820" width="2.5703125" customWidth="1"/>
    <col min="2821" max="2821" width="14.5703125" customWidth="1"/>
    <col min="3074" max="3074" width="23.5703125" customWidth="1"/>
    <col min="3075" max="3075" width="10.140625" customWidth="1"/>
    <col min="3076" max="3076" width="2.5703125" customWidth="1"/>
    <col min="3077" max="3077" width="14.5703125" customWidth="1"/>
    <col min="3330" max="3330" width="23.5703125" customWidth="1"/>
    <col min="3331" max="3331" width="10.140625" customWidth="1"/>
    <col min="3332" max="3332" width="2.5703125" customWidth="1"/>
    <col min="3333" max="3333" width="14.5703125" customWidth="1"/>
    <col min="3586" max="3586" width="23.5703125" customWidth="1"/>
    <col min="3587" max="3587" width="10.140625" customWidth="1"/>
    <col min="3588" max="3588" width="2.5703125" customWidth="1"/>
    <col min="3589" max="3589" width="14.5703125" customWidth="1"/>
    <col min="3842" max="3842" width="23.5703125" customWidth="1"/>
    <col min="3843" max="3843" width="10.140625" customWidth="1"/>
    <col min="3844" max="3844" width="2.5703125" customWidth="1"/>
    <col min="3845" max="3845" width="14.5703125" customWidth="1"/>
    <col min="4098" max="4098" width="23.5703125" customWidth="1"/>
    <col min="4099" max="4099" width="10.140625" customWidth="1"/>
    <col min="4100" max="4100" width="2.5703125" customWidth="1"/>
    <col min="4101" max="4101" width="14.5703125" customWidth="1"/>
    <col min="4354" max="4354" width="23.5703125" customWidth="1"/>
    <col min="4355" max="4355" width="10.140625" customWidth="1"/>
    <col min="4356" max="4356" width="2.5703125" customWidth="1"/>
    <col min="4357" max="4357" width="14.5703125" customWidth="1"/>
    <col min="4610" max="4610" width="23.5703125" customWidth="1"/>
    <col min="4611" max="4611" width="10.140625" customWidth="1"/>
    <col min="4612" max="4612" width="2.5703125" customWidth="1"/>
    <col min="4613" max="4613" width="14.5703125" customWidth="1"/>
    <col min="4866" max="4866" width="23.5703125" customWidth="1"/>
    <col min="4867" max="4867" width="10.140625" customWidth="1"/>
    <col min="4868" max="4868" width="2.5703125" customWidth="1"/>
    <col min="4869" max="4869" width="14.5703125" customWidth="1"/>
    <col min="5122" max="5122" width="23.5703125" customWidth="1"/>
    <col min="5123" max="5123" width="10.140625" customWidth="1"/>
    <col min="5124" max="5124" width="2.5703125" customWidth="1"/>
    <col min="5125" max="5125" width="14.5703125" customWidth="1"/>
    <col min="5378" max="5378" width="23.5703125" customWidth="1"/>
    <col min="5379" max="5379" width="10.140625" customWidth="1"/>
    <col min="5380" max="5380" width="2.5703125" customWidth="1"/>
    <col min="5381" max="5381" width="14.5703125" customWidth="1"/>
    <col min="5634" max="5634" width="23.5703125" customWidth="1"/>
    <col min="5635" max="5635" width="10.140625" customWidth="1"/>
    <col min="5636" max="5636" width="2.5703125" customWidth="1"/>
    <col min="5637" max="5637" width="14.5703125" customWidth="1"/>
    <col min="5890" max="5890" width="23.5703125" customWidth="1"/>
    <col min="5891" max="5891" width="10.140625" customWidth="1"/>
    <col min="5892" max="5892" width="2.5703125" customWidth="1"/>
    <col min="5893" max="5893" width="14.5703125" customWidth="1"/>
    <col min="6146" max="6146" width="23.5703125" customWidth="1"/>
    <col min="6147" max="6147" width="10.140625" customWidth="1"/>
    <col min="6148" max="6148" width="2.5703125" customWidth="1"/>
    <col min="6149" max="6149" width="14.5703125" customWidth="1"/>
    <col min="6402" max="6402" width="23.5703125" customWidth="1"/>
    <col min="6403" max="6403" width="10.140625" customWidth="1"/>
    <col min="6404" max="6404" width="2.5703125" customWidth="1"/>
    <col min="6405" max="6405" width="14.5703125" customWidth="1"/>
    <col min="6658" max="6658" width="23.5703125" customWidth="1"/>
    <col min="6659" max="6659" width="10.140625" customWidth="1"/>
    <col min="6660" max="6660" width="2.5703125" customWidth="1"/>
    <col min="6661" max="6661" width="14.5703125" customWidth="1"/>
    <col min="6914" max="6914" width="23.5703125" customWidth="1"/>
    <col min="6915" max="6915" width="10.140625" customWidth="1"/>
    <col min="6916" max="6916" width="2.5703125" customWidth="1"/>
    <col min="6917" max="6917" width="14.5703125" customWidth="1"/>
    <col min="7170" max="7170" width="23.5703125" customWidth="1"/>
    <col min="7171" max="7171" width="10.140625" customWidth="1"/>
    <col min="7172" max="7172" width="2.5703125" customWidth="1"/>
    <col min="7173" max="7173" width="14.5703125" customWidth="1"/>
    <col min="7426" max="7426" width="23.5703125" customWidth="1"/>
    <col min="7427" max="7427" width="10.140625" customWidth="1"/>
    <col min="7428" max="7428" width="2.5703125" customWidth="1"/>
    <col min="7429" max="7429" width="14.5703125" customWidth="1"/>
    <col min="7682" max="7682" width="23.5703125" customWidth="1"/>
    <col min="7683" max="7683" width="10.140625" customWidth="1"/>
    <col min="7684" max="7684" width="2.5703125" customWidth="1"/>
    <col min="7685" max="7685" width="14.5703125" customWidth="1"/>
    <col min="7938" max="7938" width="23.5703125" customWidth="1"/>
    <col min="7939" max="7939" width="10.140625" customWidth="1"/>
    <col min="7940" max="7940" width="2.5703125" customWidth="1"/>
    <col min="7941" max="7941" width="14.5703125" customWidth="1"/>
    <col min="8194" max="8194" width="23.5703125" customWidth="1"/>
    <col min="8195" max="8195" width="10.140625" customWidth="1"/>
    <col min="8196" max="8196" width="2.5703125" customWidth="1"/>
    <col min="8197" max="8197" width="14.5703125" customWidth="1"/>
    <col min="8450" max="8450" width="23.5703125" customWidth="1"/>
    <col min="8451" max="8451" width="10.140625" customWidth="1"/>
    <col min="8452" max="8452" width="2.5703125" customWidth="1"/>
    <col min="8453" max="8453" width="14.5703125" customWidth="1"/>
    <col min="8706" max="8706" width="23.5703125" customWidth="1"/>
    <col min="8707" max="8707" width="10.140625" customWidth="1"/>
    <col min="8708" max="8708" width="2.5703125" customWidth="1"/>
    <col min="8709" max="8709" width="14.5703125" customWidth="1"/>
    <col min="8962" max="8962" width="23.5703125" customWidth="1"/>
    <col min="8963" max="8963" width="10.140625" customWidth="1"/>
    <col min="8964" max="8964" width="2.5703125" customWidth="1"/>
    <col min="8965" max="8965" width="14.5703125" customWidth="1"/>
    <col min="9218" max="9218" width="23.5703125" customWidth="1"/>
    <col min="9219" max="9219" width="10.140625" customWidth="1"/>
    <col min="9220" max="9220" width="2.5703125" customWidth="1"/>
    <col min="9221" max="9221" width="14.5703125" customWidth="1"/>
    <col min="9474" max="9474" width="23.5703125" customWidth="1"/>
    <col min="9475" max="9475" width="10.140625" customWidth="1"/>
    <col min="9476" max="9476" width="2.5703125" customWidth="1"/>
    <col min="9477" max="9477" width="14.5703125" customWidth="1"/>
    <col min="9730" max="9730" width="23.5703125" customWidth="1"/>
    <col min="9731" max="9731" width="10.140625" customWidth="1"/>
    <col min="9732" max="9732" width="2.5703125" customWidth="1"/>
    <col min="9733" max="9733" width="14.5703125" customWidth="1"/>
    <col min="9986" max="9986" width="23.5703125" customWidth="1"/>
    <col min="9987" max="9987" width="10.140625" customWidth="1"/>
    <col min="9988" max="9988" width="2.5703125" customWidth="1"/>
    <col min="9989" max="9989" width="14.5703125" customWidth="1"/>
    <col min="10242" max="10242" width="23.5703125" customWidth="1"/>
    <col min="10243" max="10243" width="10.140625" customWidth="1"/>
    <col min="10244" max="10244" width="2.5703125" customWidth="1"/>
    <col min="10245" max="10245" width="14.5703125" customWidth="1"/>
    <col min="10498" max="10498" width="23.5703125" customWidth="1"/>
    <col min="10499" max="10499" width="10.140625" customWidth="1"/>
    <col min="10500" max="10500" width="2.5703125" customWidth="1"/>
    <col min="10501" max="10501" width="14.5703125" customWidth="1"/>
    <col min="10754" max="10754" width="23.5703125" customWidth="1"/>
    <col min="10755" max="10755" width="10.140625" customWidth="1"/>
    <col min="10756" max="10756" width="2.5703125" customWidth="1"/>
    <col min="10757" max="10757" width="14.5703125" customWidth="1"/>
    <col min="11010" max="11010" width="23.5703125" customWidth="1"/>
    <col min="11011" max="11011" width="10.140625" customWidth="1"/>
    <col min="11012" max="11012" width="2.5703125" customWidth="1"/>
    <col min="11013" max="11013" width="14.5703125" customWidth="1"/>
    <col min="11266" max="11266" width="23.5703125" customWidth="1"/>
    <col min="11267" max="11267" width="10.140625" customWidth="1"/>
    <col min="11268" max="11268" width="2.5703125" customWidth="1"/>
    <col min="11269" max="11269" width="14.5703125" customWidth="1"/>
    <col min="11522" max="11522" width="23.5703125" customWidth="1"/>
    <col min="11523" max="11523" width="10.140625" customWidth="1"/>
    <col min="11524" max="11524" width="2.5703125" customWidth="1"/>
    <col min="11525" max="11525" width="14.5703125" customWidth="1"/>
    <col min="11778" max="11778" width="23.5703125" customWidth="1"/>
    <col min="11779" max="11779" width="10.140625" customWidth="1"/>
    <col min="11780" max="11780" width="2.5703125" customWidth="1"/>
    <col min="11781" max="11781" width="14.5703125" customWidth="1"/>
    <col min="12034" max="12034" width="23.5703125" customWidth="1"/>
    <col min="12035" max="12035" width="10.140625" customWidth="1"/>
    <col min="12036" max="12036" width="2.5703125" customWidth="1"/>
    <col min="12037" max="12037" width="14.5703125" customWidth="1"/>
    <col min="12290" max="12290" width="23.5703125" customWidth="1"/>
    <col min="12291" max="12291" width="10.140625" customWidth="1"/>
    <col min="12292" max="12292" width="2.5703125" customWidth="1"/>
    <col min="12293" max="12293" width="14.5703125" customWidth="1"/>
    <col min="12546" max="12546" width="23.5703125" customWidth="1"/>
    <col min="12547" max="12547" width="10.140625" customWidth="1"/>
    <col min="12548" max="12548" width="2.5703125" customWidth="1"/>
    <col min="12549" max="12549" width="14.5703125" customWidth="1"/>
    <col min="12802" max="12802" width="23.5703125" customWidth="1"/>
    <col min="12803" max="12803" width="10.140625" customWidth="1"/>
    <col min="12804" max="12804" width="2.5703125" customWidth="1"/>
    <col min="12805" max="12805" width="14.5703125" customWidth="1"/>
    <col min="13058" max="13058" width="23.5703125" customWidth="1"/>
    <col min="13059" max="13059" width="10.140625" customWidth="1"/>
    <col min="13060" max="13060" width="2.5703125" customWidth="1"/>
    <col min="13061" max="13061" width="14.5703125" customWidth="1"/>
    <col min="13314" max="13314" width="23.5703125" customWidth="1"/>
    <col min="13315" max="13315" width="10.140625" customWidth="1"/>
    <col min="13316" max="13316" width="2.5703125" customWidth="1"/>
    <col min="13317" max="13317" width="14.5703125" customWidth="1"/>
    <col min="13570" max="13570" width="23.5703125" customWidth="1"/>
    <col min="13571" max="13571" width="10.140625" customWidth="1"/>
    <col min="13572" max="13572" width="2.5703125" customWidth="1"/>
    <col min="13573" max="13573" width="14.5703125" customWidth="1"/>
    <col min="13826" max="13826" width="23.5703125" customWidth="1"/>
    <col min="13827" max="13827" width="10.140625" customWidth="1"/>
    <col min="13828" max="13828" width="2.5703125" customWidth="1"/>
    <col min="13829" max="13829" width="14.5703125" customWidth="1"/>
    <col min="14082" max="14082" width="23.5703125" customWidth="1"/>
    <col min="14083" max="14083" width="10.140625" customWidth="1"/>
    <col min="14084" max="14084" width="2.5703125" customWidth="1"/>
    <col min="14085" max="14085" width="14.5703125" customWidth="1"/>
    <col min="14338" max="14338" width="23.5703125" customWidth="1"/>
    <col min="14339" max="14339" width="10.140625" customWidth="1"/>
    <col min="14340" max="14340" width="2.5703125" customWidth="1"/>
    <col min="14341" max="14341" width="14.5703125" customWidth="1"/>
    <col min="14594" max="14594" width="23.5703125" customWidth="1"/>
    <col min="14595" max="14595" width="10.140625" customWidth="1"/>
    <col min="14596" max="14596" width="2.5703125" customWidth="1"/>
    <col min="14597" max="14597" width="14.5703125" customWidth="1"/>
    <col min="14850" max="14850" width="23.5703125" customWidth="1"/>
    <col min="14851" max="14851" width="10.140625" customWidth="1"/>
    <col min="14852" max="14852" width="2.5703125" customWidth="1"/>
    <col min="14853" max="14853" width="14.5703125" customWidth="1"/>
    <col min="15106" max="15106" width="23.5703125" customWidth="1"/>
    <col min="15107" max="15107" width="10.140625" customWidth="1"/>
    <col min="15108" max="15108" width="2.5703125" customWidth="1"/>
    <col min="15109" max="15109" width="14.5703125" customWidth="1"/>
    <col min="15362" max="15362" width="23.5703125" customWidth="1"/>
    <col min="15363" max="15363" width="10.140625" customWidth="1"/>
    <col min="15364" max="15364" width="2.5703125" customWidth="1"/>
    <col min="15365" max="15365" width="14.5703125" customWidth="1"/>
    <col min="15618" max="15618" width="23.5703125" customWidth="1"/>
    <col min="15619" max="15619" width="10.140625" customWidth="1"/>
    <col min="15620" max="15620" width="2.5703125" customWidth="1"/>
    <col min="15621" max="15621" width="14.5703125" customWidth="1"/>
    <col min="15874" max="15874" width="23.5703125" customWidth="1"/>
    <col min="15875" max="15875" width="10.140625" customWidth="1"/>
    <col min="15876" max="15876" width="2.5703125" customWidth="1"/>
    <col min="15877" max="15877" width="14.5703125" customWidth="1"/>
    <col min="16130" max="16130" width="23.5703125" customWidth="1"/>
    <col min="16131" max="16131" width="10.140625" customWidth="1"/>
    <col min="16132" max="16132" width="2.5703125" customWidth="1"/>
    <col min="16133" max="16133" width="14.5703125" customWidth="1"/>
  </cols>
  <sheetData>
    <row r="2" spans="2:6" ht="18" x14ac:dyDescent="0.25">
      <c r="B2" s="52" t="s">
        <v>10</v>
      </c>
      <c r="C2" s="53"/>
      <c r="D2" s="53"/>
      <c r="E2" s="53"/>
      <c r="F2" s="54"/>
    </row>
    <row r="4" spans="2:6" ht="18" x14ac:dyDescent="0.25">
      <c r="B4" s="3" t="s">
        <v>15</v>
      </c>
      <c r="C4" s="4" t="s">
        <v>16</v>
      </c>
      <c r="D4" s="5"/>
      <c r="E4" s="6" t="s">
        <v>38</v>
      </c>
      <c r="F4" s="7">
        <v>2019</v>
      </c>
    </row>
    <row r="7" spans="2:6" x14ac:dyDescent="0.25">
      <c r="B7" s="8" t="s">
        <v>11</v>
      </c>
      <c r="C7" s="44" t="s">
        <v>37</v>
      </c>
      <c r="D7" s="10"/>
      <c r="E7" s="9" t="s">
        <v>0</v>
      </c>
      <c r="F7" s="11"/>
    </row>
    <row r="8" spans="2:6" x14ac:dyDescent="0.25">
      <c r="B8" s="12"/>
      <c r="C8" s="13"/>
      <c r="D8" s="14"/>
      <c r="E8" s="15"/>
      <c r="F8" s="16"/>
    </row>
    <row r="9" spans="2:6" x14ac:dyDescent="0.25">
      <c r="B9" s="17" t="s">
        <v>1</v>
      </c>
      <c r="C9" s="18"/>
      <c r="D9" s="19"/>
      <c r="E9" s="20">
        <f>'31.10.19'!E22</f>
        <v>17663.79</v>
      </c>
      <c r="F9" s="21"/>
    </row>
    <row r="10" spans="2:6" x14ac:dyDescent="0.25">
      <c r="B10" s="17" t="s">
        <v>2</v>
      </c>
      <c r="C10" s="18"/>
      <c r="D10" s="19"/>
      <c r="E10" s="20">
        <f>E26</f>
        <v>9148.7099999999991</v>
      </c>
      <c r="F10" s="21"/>
    </row>
    <row r="11" spans="2:6" x14ac:dyDescent="0.25">
      <c r="B11" s="17"/>
      <c r="C11" s="18"/>
      <c r="D11" s="22"/>
      <c r="E11" s="15"/>
      <c r="F11" s="23"/>
    </row>
    <row r="12" spans="2:6" x14ac:dyDescent="0.25">
      <c r="B12" s="24" t="s">
        <v>3</v>
      </c>
      <c r="C12" s="25"/>
      <c r="D12" s="26"/>
      <c r="E12" s="20">
        <f>SUM(E9:E11)</f>
        <v>26812.5</v>
      </c>
      <c r="F12" s="27"/>
    </row>
    <row r="13" spans="2:6" x14ac:dyDescent="0.25">
      <c r="B13" s="28" t="s">
        <v>4</v>
      </c>
      <c r="C13" s="9" t="s">
        <v>38</v>
      </c>
      <c r="D13" s="10"/>
      <c r="E13" s="9"/>
      <c r="F13" s="11"/>
    </row>
    <row r="14" spans="2:6" x14ac:dyDescent="0.25">
      <c r="B14" s="12" t="s">
        <v>5</v>
      </c>
      <c r="C14" s="13"/>
      <c r="D14" s="14"/>
      <c r="E14" s="13"/>
      <c r="F14" s="16"/>
    </row>
    <row r="15" spans="2:6" x14ac:dyDescent="0.25">
      <c r="B15" s="17" t="s">
        <v>6</v>
      </c>
      <c r="C15" s="18"/>
      <c r="D15" s="22"/>
      <c r="E15" s="18">
        <v>1631.21</v>
      </c>
      <c r="F15" s="23"/>
    </row>
    <row r="16" spans="2:6" x14ac:dyDescent="0.25">
      <c r="B16" s="17"/>
      <c r="C16" s="18"/>
      <c r="D16" s="22"/>
      <c r="E16" s="25"/>
      <c r="F16" s="23"/>
    </row>
    <row r="17" spans="2:10" x14ac:dyDescent="0.25">
      <c r="B17" s="29" t="s">
        <v>3</v>
      </c>
      <c r="C17" s="18"/>
      <c r="D17" s="19"/>
      <c r="E17" s="30">
        <f>E12+E14-E15</f>
        <v>25181.29</v>
      </c>
      <c r="F17" s="21"/>
    </row>
    <row r="18" spans="2:10" x14ac:dyDescent="0.25">
      <c r="B18" s="31"/>
      <c r="C18" s="25"/>
      <c r="D18" s="32"/>
      <c r="E18" s="15"/>
      <c r="F18" s="33"/>
    </row>
    <row r="19" spans="2:10" x14ac:dyDescent="0.25">
      <c r="B19" s="28" t="s">
        <v>7</v>
      </c>
      <c r="C19" s="9" t="str">
        <f>C13</f>
        <v>November</v>
      </c>
      <c r="D19" s="10"/>
      <c r="E19" s="9"/>
      <c r="F19" s="11"/>
    </row>
    <row r="20" spans="2:10" x14ac:dyDescent="0.25">
      <c r="B20" s="12"/>
      <c r="C20" s="13"/>
      <c r="D20" s="14"/>
      <c r="E20" s="13"/>
      <c r="F20" s="16"/>
    </row>
    <row r="21" spans="2:10" x14ac:dyDescent="0.25">
      <c r="B21" s="17" t="s">
        <v>8</v>
      </c>
      <c r="C21" s="18">
        <v>15947.08</v>
      </c>
      <c r="D21" s="22"/>
      <c r="E21" s="34"/>
      <c r="F21" s="23"/>
    </row>
    <row r="22" spans="2:10" x14ac:dyDescent="0.25">
      <c r="B22" s="35" t="s">
        <v>39</v>
      </c>
      <c r="C22" s="18">
        <f>-110.5+25</f>
        <v>-85.5</v>
      </c>
      <c r="D22" s="19"/>
      <c r="E22" s="30">
        <f>C21+C23-C22</f>
        <v>16032.58</v>
      </c>
      <c r="F22" s="21"/>
      <c r="I22" s="37"/>
    </row>
    <row r="23" spans="2:10" x14ac:dyDescent="0.25">
      <c r="B23" s="50" t="s">
        <v>40</v>
      </c>
      <c r="C23" s="18"/>
      <c r="D23" s="22"/>
      <c r="E23" s="13"/>
      <c r="F23" s="23"/>
      <c r="H23" s="37"/>
      <c r="J23" s="37"/>
    </row>
    <row r="24" spans="2:10" x14ac:dyDescent="0.25">
      <c r="B24" s="36"/>
      <c r="C24" s="18"/>
      <c r="D24" s="22"/>
      <c r="E24" s="18"/>
      <c r="F24" s="23"/>
    </row>
    <row r="25" spans="2:10" x14ac:dyDescent="0.25">
      <c r="B25" s="17"/>
      <c r="C25" s="18"/>
      <c r="D25" s="22"/>
      <c r="E25" s="25"/>
      <c r="F25" s="23"/>
      <c r="H25" s="37"/>
    </row>
    <row r="26" spans="2:10" x14ac:dyDescent="0.25">
      <c r="B26" s="31" t="s">
        <v>2</v>
      </c>
      <c r="C26" s="25"/>
      <c r="D26" s="26"/>
      <c r="E26" s="30">
        <v>9148.7099999999991</v>
      </c>
      <c r="F26" s="27"/>
    </row>
    <row r="27" spans="2:10" x14ac:dyDescent="0.25">
      <c r="B27" s="38" t="s">
        <v>3</v>
      </c>
      <c r="C27" s="39"/>
      <c r="D27" s="40"/>
      <c r="E27" s="30">
        <f>E22+E26</f>
        <v>25181.29</v>
      </c>
      <c r="F27" s="41"/>
      <c r="J27" s="37"/>
    </row>
    <row r="28" spans="2:10" x14ac:dyDescent="0.25">
      <c r="E28" s="1">
        <f>E17-E27</f>
        <v>0</v>
      </c>
    </row>
    <row r="29" spans="2:10" x14ac:dyDescent="0.25">
      <c r="I29" t="s">
        <v>18</v>
      </c>
    </row>
    <row r="30" spans="2:10" x14ac:dyDescent="0.25">
      <c r="B30" t="s">
        <v>12</v>
      </c>
      <c r="E30" s="42" t="s">
        <v>9</v>
      </c>
      <c r="G30" s="43"/>
      <c r="H30" s="43"/>
    </row>
    <row r="31" spans="2:10" x14ac:dyDescent="0.25">
      <c r="G31" s="45"/>
      <c r="H31" s="43"/>
    </row>
    <row r="32" spans="2:10" x14ac:dyDescent="0.25">
      <c r="G32" s="43"/>
      <c r="H32" s="43"/>
    </row>
    <row r="33" spans="7:11" x14ac:dyDescent="0.25">
      <c r="G33" s="43"/>
      <c r="H33" s="43"/>
    </row>
    <row r="34" spans="7:11" x14ac:dyDescent="0.25">
      <c r="G34" s="43"/>
      <c r="H34" s="43"/>
      <c r="I34" s="46"/>
      <c r="J34" s="43"/>
      <c r="K34" s="43"/>
    </row>
    <row r="35" spans="7:11" x14ac:dyDescent="0.25">
      <c r="G35" s="43"/>
      <c r="H35" s="49"/>
      <c r="I35" s="47"/>
      <c r="J35" s="43"/>
      <c r="K35" s="43"/>
    </row>
    <row r="36" spans="7:11" x14ac:dyDescent="0.25">
      <c r="G36" s="43"/>
      <c r="H36" s="43"/>
      <c r="I36" s="47"/>
      <c r="J36" s="43"/>
      <c r="K36" s="43"/>
    </row>
    <row r="37" spans="7:11" x14ac:dyDescent="0.25">
      <c r="G37" s="43"/>
      <c r="H37" s="43"/>
      <c r="I37" s="47"/>
      <c r="J37" s="43"/>
      <c r="K37" s="43"/>
    </row>
    <row r="38" spans="7:11" x14ac:dyDescent="0.25">
      <c r="G38" s="43"/>
      <c r="H38" s="43"/>
      <c r="I38" s="48"/>
      <c r="J38" s="43"/>
      <c r="K38" s="43"/>
    </row>
    <row r="39" spans="7:11" x14ac:dyDescent="0.25">
      <c r="G39" s="43"/>
      <c r="H39" s="43"/>
      <c r="I39" s="43"/>
      <c r="J39" s="43"/>
      <c r="K39" s="43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 end 29.3.19</vt:lpstr>
      <vt:lpstr>30.4.19</vt:lpstr>
      <vt:lpstr>31.05.19</vt:lpstr>
      <vt:lpstr>28.06.19</vt:lpstr>
      <vt:lpstr>31.07.19</vt:lpstr>
      <vt:lpstr>30.08.19</vt:lpstr>
      <vt:lpstr>30.09.19</vt:lpstr>
      <vt:lpstr>31.10.19</vt:lpstr>
      <vt:lpstr>29.11.19</vt:lpstr>
      <vt:lpstr>31.12.19</vt:lpstr>
      <vt:lpstr>31.1.20</vt:lpstr>
      <vt:lpstr>28.02.20</vt:lpstr>
      <vt:lpstr>31.3.20</vt:lpstr>
      <vt:lpstr>WHOLE 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Joe</cp:lastModifiedBy>
  <cp:lastPrinted>2020-04-01T08:50:41Z</cp:lastPrinted>
  <dcterms:created xsi:type="dcterms:W3CDTF">2014-08-01T19:47:17Z</dcterms:created>
  <dcterms:modified xsi:type="dcterms:W3CDTF">2020-06-19T22:47:15Z</dcterms:modified>
</cp:coreProperties>
</file>